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7.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fileSharing readOnlyRecommended="1"/>
  <workbookPr defaultThemeVersion="166925"/>
  <mc:AlternateContent xmlns:mc="http://schemas.openxmlformats.org/markup-compatibility/2006">
    <mc:Choice Requires="x15">
      <x15ac:absPath xmlns:x15ac="http://schemas.microsoft.com/office/spreadsheetml/2010/11/ac" url="C:\Users\ThomasWhittaker\Documents\NFCC\UKFRS Documents to Upload\"/>
    </mc:Choice>
  </mc:AlternateContent>
  <xr:revisionPtr revIDLastSave="0" documentId="8_{16AE23BB-F72D-44EB-A641-151FFE4A547E}" xr6:coauthVersionLast="47" xr6:coauthVersionMax="47" xr10:uidLastSave="{00000000-0000-0000-0000-000000000000}"/>
  <bookViews>
    <workbookView xWindow="-28920" yWindow="1380" windowWidth="29040" windowHeight="15840" tabRatio="683" xr2:uid="{FE4A2CF9-AE39-4085-B55D-B7C160E4415C}"/>
  </bookViews>
  <sheets>
    <sheet name="Instructions" sheetId="24" r:id="rId1"/>
    <sheet name="Dashboard" sheetId="1" r:id="rId2"/>
    <sheet name="Lists" sheetId="6" state="hidden" r:id="rId3"/>
    <sheet name="Criteria 1a,b,c" sheetId="2" r:id="rId4"/>
    <sheet name="Criteria 1d,e,f" sheetId="7" r:id="rId5"/>
    <sheet name="Criteria 1g,h,i,j" sheetId="8" r:id="rId6"/>
    <sheet name="Criteria 2" sheetId="9" r:id="rId7"/>
    <sheet name="Criteria 3" sheetId="10" r:id="rId8"/>
    <sheet name="Criteria 4" sheetId="11" r:id="rId9"/>
    <sheet name="Criteria 5" sheetId="12" r:id="rId10"/>
    <sheet name="Criteria 6" sheetId="13" r:id="rId11"/>
    <sheet name="Criteria 7a,b,c" sheetId="14" r:id="rId12"/>
    <sheet name="Criteria 7d,e,f" sheetId="15" r:id="rId13"/>
    <sheet name="Criteria 7g,h,i" sheetId="16" r:id="rId14"/>
    <sheet name="Criteria 8a,b,c" sheetId="34" r:id="rId15"/>
    <sheet name="Criteria 9" sheetId="35" r:id="rId16"/>
    <sheet name="Criteria 10" sheetId="36" r:id="rId17"/>
    <sheet name="Criteria 11a,b,c" sheetId="37" r:id="rId18"/>
    <sheet name="Criteria 12" sheetId="38"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K19" i="1"/>
  <c r="J19" i="1"/>
  <c r="I19" i="1"/>
  <c r="K30" i="1"/>
  <c r="J30" i="1"/>
  <c r="I30" i="1"/>
  <c r="H30" i="1"/>
  <c r="G30" i="1"/>
  <c r="F30" i="1"/>
  <c r="E30" i="1"/>
  <c r="D30" i="1"/>
  <c r="C30" i="1"/>
  <c r="K28" i="1"/>
  <c r="J28" i="1"/>
  <c r="I28" i="1"/>
  <c r="H28" i="1"/>
  <c r="G28" i="1"/>
  <c r="F28" i="1"/>
  <c r="E28" i="1"/>
  <c r="D28" i="1"/>
  <c r="C28" i="1"/>
  <c r="K27" i="1"/>
  <c r="J27" i="1"/>
  <c r="I27" i="1"/>
  <c r="H27" i="1"/>
  <c r="G27" i="1"/>
  <c r="F27" i="1"/>
  <c r="E27" i="1"/>
  <c r="D27" i="1"/>
  <c r="C27" i="1"/>
  <c r="K26" i="1"/>
  <c r="J26" i="1"/>
  <c r="I26" i="1"/>
  <c r="H26" i="1"/>
  <c r="G26" i="1"/>
  <c r="F26" i="1"/>
  <c r="E26" i="1"/>
  <c r="D26" i="1"/>
  <c r="C26" i="1"/>
  <c r="K24" i="1"/>
  <c r="J24" i="1"/>
  <c r="I24" i="1"/>
  <c r="H24" i="1"/>
  <c r="G24" i="1"/>
  <c r="F24" i="1"/>
  <c r="E24" i="1"/>
  <c r="D24" i="1"/>
  <c r="C24"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H19" i="1"/>
  <c r="G19" i="1"/>
  <c r="F19" i="1"/>
  <c r="E19" i="1"/>
  <c r="D19" i="1"/>
  <c r="C19" i="1"/>
  <c r="K18" i="1"/>
  <c r="J18" i="1"/>
  <c r="I18"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D2" i="38"/>
  <c r="S8" i="6" s="1"/>
  <c r="D2" i="37"/>
  <c r="R8" i="6" s="1"/>
  <c r="D2" i="36"/>
  <c r="Q8" i="6" s="1"/>
  <c r="D2" i="35"/>
  <c r="P8" i="6" s="1"/>
  <c r="D2" i="34"/>
  <c r="O8" i="6" s="1"/>
  <c r="D2" i="16"/>
  <c r="D2" i="15"/>
  <c r="D2" i="14"/>
  <c r="D2" i="13"/>
  <c r="D2" i="12"/>
  <c r="D2" i="11"/>
  <c r="D2" i="10"/>
  <c r="D2" i="9"/>
  <c r="D2" i="8"/>
  <c r="D2" i="7"/>
  <c r="D2" i="2"/>
  <c r="J31" i="1" l="1"/>
  <c r="H31" i="1"/>
  <c r="G31" i="1"/>
  <c r="F31" i="1"/>
  <c r="E31" i="1"/>
  <c r="D31" i="1"/>
  <c r="C31" i="1"/>
  <c r="N8" i="6"/>
  <c r="M8" i="6"/>
  <c r="L8" i="6"/>
  <c r="K8" i="6"/>
  <c r="J8" i="6"/>
  <c r="I8" i="6"/>
  <c r="F8" i="6"/>
  <c r="D8" i="6"/>
  <c r="E12" i="6" l="1"/>
  <c r="E11" i="6"/>
  <c r="E10" i="6"/>
  <c r="K31" i="1"/>
  <c r="I31" i="1"/>
  <c r="H8" i="6"/>
  <c r="G8" i="6"/>
  <c r="E8" i="6"/>
</calcChain>
</file>

<file path=xl/sharedStrings.xml><?xml version="1.0" encoding="utf-8"?>
<sst xmlns="http://schemas.openxmlformats.org/spreadsheetml/2006/main" count="384" uniqueCount="192">
  <si>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</si>
  <si>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</si>
  <si>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</si>
  <si>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</si>
  <si>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</si>
  <si>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</si>
  <si>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</si>
  <si>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</si>
  <si>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</si>
  <si>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</si>
  <si>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</si>
  <si>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</si>
  <si>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</si>
  <si>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</si>
  <si>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</si>
  <si>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</si>
  <si>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</si>
  <si>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</si>
  <si>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</si>
  <si>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</si>
  <si>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</si>
  <si>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</si>
  <si>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</si>
  <si>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</si>
  <si>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</si>
  <si>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</si>
  <si>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</si>
  <si>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</si>
  <si>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</si>
  <si>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</si>
  <si>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</si>
  <si>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</si>
  <si>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Criteria 13</t>
  </si>
  <si>
    <t>Criteria 14</t>
  </si>
  <si>
    <t>Criteria 15</t>
  </si>
  <si>
    <t>Criteria 16</t>
  </si>
  <si>
    <t>Partial Compliant</t>
  </si>
  <si>
    <t>Non compliant</t>
  </si>
  <si>
    <t>Column1</t>
  </si>
  <si>
    <t>Work assigned to</t>
  </si>
  <si>
    <t>Projected date for completion</t>
  </si>
  <si>
    <t>Description of work needing to be done</t>
  </si>
  <si>
    <t>Evidence of Compliance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</si>
  <si>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</si>
  <si>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</si>
  <si>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</si>
  <si>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</si>
  <si>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</si>
  <si>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</si>
  <si>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</si>
  <si>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</si>
  <si>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</si>
  <si>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</si>
  <si>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</si>
  <si>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</si>
  <si>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</si>
  <si>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</si>
  <si>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</si>
  <si>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</si>
  <si>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</si>
  <si>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</si>
  <si>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</si>
  <si>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</si>
  <si>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</si>
  <si>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</si>
  <si>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</si>
  <si>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</si>
  <si>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</si>
  <si>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</si>
  <si>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</si>
  <si>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</si>
  <si>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</si>
  <si>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</si>
  <si>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</si>
  <si>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</si>
  <si>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</si>
  <si>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</si>
  <si>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</si>
  <si>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</si>
  <si>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</si>
  <si>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</si>
  <si>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</si>
  <si>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</si>
  <si>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</si>
  <si>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</si>
  <si>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</si>
  <si>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</si>
  <si>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</si>
  <si>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</si>
  <si>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</si>
  <si>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</si>
  <si>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</si>
  <si>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</si>
  <si>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</si>
  <si>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</si>
  <si>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</si>
  <si>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</si>
  <si>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</si>
  <si>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</si>
  <si>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</si>
  <si>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</si>
  <si>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</si>
  <si>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</si>
  <si>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</si>
  <si>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</si>
  <si>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</si>
  <si>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</si>
  <si>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</si>
  <si>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</si>
  <si>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</si>
  <si>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</si>
  <si>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</si>
  <si>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</si>
  <si>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</si>
  <si>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</si>
  <si>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</si>
  <si>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</si>
  <si>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</si>
  <si>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</si>
  <si>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</si>
  <si>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</si>
  <si>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</si>
  <si>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</si>
  <si>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</si>
  <si>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</si>
  <si>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</si>
  <si>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</si>
  <si>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</si>
  <si>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</si>
  <si>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</si>
  <si>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</si>
  <si>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</si>
  <si>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</si>
  <si>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</si>
  <si>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</si>
  <si>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</si>
  <si>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</si>
  <si>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</si>
  <si>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</si>
  <si>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</si>
  <si>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</si>
  <si>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</si>
  <si>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</si>
  <si>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</si>
  <si>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</si>
  <si>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</si>
  <si>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</si>
  <si>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</si>
  <si>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</si>
  <si>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</si>
  <si>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</si>
  <si>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</si>
  <si>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</si>
  <si>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</si>
  <si>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</si>
  <si>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</si>
  <si>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</si>
  <si>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</si>
  <si>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</si>
  <si>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</si>
  <si>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</si>
  <si>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</si>
  <si>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</si>
  <si>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</si>
  <si>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1a,b,c</t>
  </si>
  <si>
    <t>1d,e,f</t>
  </si>
  <si>
    <t>1g,h,I,j</t>
  </si>
  <si>
    <t>Understand its data-related organisational risks and put in place controls to manage them</t>
  </si>
  <si>
    <t xml:space="preserve">Designate a senior leader who is responsible and accountable for developing and enacting the strategic approach to data management, within the service; </t>
  </si>
  <si>
    <t>Have a nominated data owner(s), accountable for the quality, integrity, and protection of data and who are responsible for maintaining an accurate and complete information asset register;</t>
  </si>
  <si>
    <t>Collaborate and partner with others, as and when appropriate;</t>
  </si>
  <si>
    <t>Create a level of data literacy across the organisation, enabling employees to access and use data proportionate to their role;</t>
  </si>
  <si>
    <t>7a, b, c</t>
  </si>
  <si>
    <t>Have tools and systems in place that enable it to collect, interpret and analyse data, converting that data into meaningful business intelligence, to allow it to:
a) make data available and in an accessible format to those who need it, both internally and externally;
b) inform the development and maintenance of its community risk management plan;
c) remain compliant with legislation and recognised data standards for the public sector</t>
  </si>
  <si>
    <t xml:space="preserve">d) provide national reporting and data submissions in line with government requirements and national data definitions, as and when they become available;
e) operate and use its resources effectively;
f) identify improvements to existing practices or to inform new ways of working; </t>
  </si>
  <si>
    <t>7d, e, f</t>
  </si>
  <si>
    <t>g) have effective business continuity and disaster recovery arrangements and processes;
h) extract learning and identify trends or significant findings that might impact service delivery or the public directly and feed them into local, regional and national organisational learning arrangements and systems; and
i) escalate issues locally, regionally or nationally, as and when required.</t>
  </si>
  <si>
    <t>7g, h, i</t>
  </si>
  <si>
    <t>Recruit, train, develop and maintain a competent and technical data capability to enable it to interpret, analyse and exploit data, in line with its governance framework by: 
a) ensuring those that provide the data capability have relevant skills, knowledge and experience in line with NFCC and other data related competency frameworks;  
b) embedding the appropriate ethical codes of practice and conduct into local policies, procedures, tailored guidance, and training materials; and
c) record and monitor the competence of those who work with data and who are directly employed by the service, and support their continued professional development.</t>
  </si>
  <si>
    <t>8a, b, c</t>
  </si>
  <si>
    <t xml:space="preserve">d) disposal
e) security 
f) protection </t>
  </si>
  <si>
    <t xml:space="preserve">g) publishing
h) ethics  
i) sharing
j) quality and assurance audit </t>
  </si>
  <si>
    <t>Establish data sharing arrangements or agreements where beneficial to the community, to the service and others</t>
  </si>
  <si>
    <t xml:space="preserve">Unlock improved and accessible ways of working and embrace innovation by:
a) maximising opportunities gained from supporting the National Fire Chiefs Council (NFCC) network by sharing learning and experiences; 
b) identifying and accessing data outside of the service, which may enhance and contribute to continual improvement of service delivery; and
c) staying informed of innovations in data technologies and trends. </t>
  </si>
  <si>
    <t xml:space="preserve">Have a data governance framework or equivalent in place, and policies and procedures that includes, but is not limited to the following content: 
a) collection
b) management 
c) storage and retrieval </t>
  </si>
  <si>
    <t>Is FRS fully compliant with this Criteria?</t>
  </si>
  <si>
    <t>Designate a senior leader who is responsible and accountable for developing and enacting the strategic approach to data management, within the service</t>
  </si>
  <si>
    <t>Present data and intelligence in a way that is meaningful for the intended audience;</t>
  </si>
  <si>
    <t>Explore opportunities to enhance its technical data capability by utilising advanced analytical techniques.</t>
  </si>
  <si>
    <t>A fire and rescue service should:</t>
  </si>
  <si>
    <t>To achieve this Fire Standard a fire and rescue service must:</t>
  </si>
  <si>
    <t>A fire and rescue service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</si>
</sst>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sz val="11"/>
      <color theme="1"/>
      <name val="Calibri"/>
      <family val="2"/>
    </font>
  </fonts>
  <fills count="18">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0">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left" vertical="center"/>
    </xf>
    <xf numFmtId="0" fontId="0" fillId="0" borderId="3" xfId="0" applyBorder="1" applyAlignment="1">
      <alignment horizontal="center" vertical="center"/>
    </xf>
    <xf numFmtId="0" fontId="0" fillId="0" borderId="5" xfId="0" applyBorder="1" applyAlignment="1">
      <alignment horizontal="left" vertical="center" wrapText="1"/>
    </xf>
    <xf numFmtId="0" fontId="8" fillId="0" borderId="1" xfId="0" applyFont="1" applyBorder="1" applyAlignment="1">
      <alignment horizontal="left" vertical="center" wrapText="1"/>
    </xf>
    <xf numFmtId="0" fontId="0" fillId="17" borderId="1" xfId="0" applyFill="1" applyBorder="1" applyAlignment="1">
      <alignment horizontal="center" vertical="center"/>
    </xf>
    <xf numFmtId="0" fontId="0" fillId="17" borderId="1" xfId="0" applyFill="1" applyBorder="1" applyAlignment="1">
      <alignment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cellXfs>
  <cellStyles count="1">
    <cellStyle name="Normal" xfId="0" builtinId="0"/>
  </cellStyles>
  <dxfs count="358">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16</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67</xdr:row>
      <xdr:rowOff>120650</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45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12</xdr:row>
      <xdr:rowOff>104568</xdr:rowOff>
    </xdr:from>
    <xdr:to>
      <xdr:col>11</xdr:col>
      <xdr:colOff>609391</xdr:colOff>
      <xdr:row>12</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14</xdr:row>
      <xdr:rowOff>129409</xdr:rowOff>
    </xdr:from>
    <xdr:to>
      <xdr:col>12</xdr:col>
      <xdr:colOff>2251</xdr:colOff>
      <xdr:row>14</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15</xdr:row>
      <xdr:rowOff>56731</xdr:rowOff>
    </xdr:from>
    <xdr:to>
      <xdr:col>12</xdr:col>
      <xdr:colOff>3512</xdr:colOff>
      <xdr:row>15</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16</xdr:row>
      <xdr:rowOff>99804</xdr:rowOff>
    </xdr:from>
    <xdr:to>
      <xdr:col>11</xdr:col>
      <xdr:colOff>608121</xdr:colOff>
      <xdr:row>16</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17</xdr:row>
      <xdr:rowOff>154266</xdr:rowOff>
    </xdr:from>
    <xdr:to>
      <xdr:col>12</xdr:col>
      <xdr:colOff>5770</xdr:colOff>
      <xdr:row>17</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18</xdr:row>
      <xdr:rowOff>73712</xdr:rowOff>
    </xdr:from>
    <xdr:to>
      <xdr:col>12</xdr:col>
      <xdr:colOff>2251</xdr:colOff>
      <xdr:row>18</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19</xdr:row>
      <xdr:rowOff>123825</xdr:rowOff>
    </xdr:from>
    <xdr:to>
      <xdr:col>11</xdr:col>
      <xdr:colOff>591557</xdr:colOff>
      <xdr:row>19</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20</xdr:row>
      <xdr:rowOff>108087</xdr:rowOff>
    </xdr:from>
    <xdr:to>
      <xdr:col>11</xdr:col>
      <xdr:colOff>590315</xdr:colOff>
      <xdr:row>20</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21</xdr:row>
      <xdr:rowOff>95042</xdr:rowOff>
    </xdr:from>
    <xdr:to>
      <xdr:col>11</xdr:col>
      <xdr:colOff>590316</xdr:colOff>
      <xdr:row>21</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22</xdr:row>
      <xdr:rowOff>115128</xdr:rowOff>
    </xdr:from>
    <xdr:to>
      <xdr:col>11</xdr:col>
      <xdr:colOff>582033</xdr:colOff>
      <xdr:row>22</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13</xdr:row>
      <xdr:rowOff>101046</xdr:rowOff>
    </xdr:from>
    <xdr:to>
      <xdr:col>11</xdr:col>
      <xdr:colOff>598598</xdr:colOff>
      <xdr:row>13</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49970</xdr:colOff>
      <xdr:row>30</xdr:row>
      <xdr:rowOff>112847</xdr:rowOff>
    </xdr:from>
    <xdr:to>
      <xdr:col>11</xdr:col>
      <xdr:colOff>578858</xdr:colOff>
      <xdr:row>30</xdr:row>
      <xdr:rowOff>656022</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1</xdr:row>
      <xdr:rowOff>100853</xdr:rowOff>
    </xdr:from>
    <xdr:to>
      <xdr:col>8</xdr:col>
      <xdr:colOff>414618</xdr:colOff>
      <xdr:row>2</xdr:row>
      <xdr:rowOff>126440</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590404" y="324971"/>
          <a:ext cx="3825214" cy="944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DATA MANAGEMENT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23</xdr:row>
      <xdr:rowOff>96078</xdr:rowOff>
    </xdr:from>
    <xdr:to>
      <xdr:col>11</xdr:col>
      <xdr:colOff>582033</xdr:colOff>
      <xdr:row>23</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25</xdr:row>
      <xdr:rowOff>134178</xdr:rowOff>
    </xdr:from>
    <xdr:to>
      <xdr:col>11</xdr:col>
      <xdr:colOff>572508</xdr:colOff>
      <xdr:row>25</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26</xdr:row>
      <xdr:rowOff>105603</xdr:rowOff>
    </xdr:from>
    <xdr:to>
      <xdr:col>11</xdr:col>
      <xdr:colOff>572508</xdr:colOff>
      <xdr:row>26</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27</xdr:row>
      <xdr:rowOff>115128</xdr:rowOff>
    </xdr:from>
    <xdr:to>
      <xdr:col>11</xdr:col>
      <xdr:colOff>572508</xdr:colOff>
      <xdr:row>27</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32508</xdr:colOff>
      <xdr:row>29</xdr:row>
      <xdr:rowOff>105603</xdr:rowOff>
    </xdr:from>
    <xdr:to>
      <xdr:col>11</xdr:col>
      <xdr:colOff>572508</xdr:colOff>
      <xdr:row>29</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1</xdr:colOff>
      <xdr:row>1</xdr:row>
      <xdr:rowOff>0</xdr:rowOff>
    </xdr:from>
    <xdr:to>
      <xdr:col>1</xdr:col>
      <xdr:colOff>1828801</xdr:colOff>
      <xdr:row>2</xdr:row>
      <xdr:rowOff>53991</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9"/>
        <a:stretch>
          <a:fillRect/>
        </a:stretch>
      </xdr:blipFill>
      <xdr:spPr>
        <a:xfrm>
          <a:off x="642939"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15876</xdr:colOff>
      <xdr:row>0</xdr:row>
      <xdr:rowOff>38099</xdr:rowOff>
    </xdr:from>
    <xdr:ext cx="4356100" cy="1714501"/>
    <xdr:sp macro="" textlink="">
      <xdr:nvSpPr>
        <xdr:cNvPr id="2" name="TextBox 1">
          <a:extLst>
            <a:ext uri="{FF2B5EF4-FFF2-40B4-BE49-F238E27FC236}">
              <a16:creationId xmlns:a16="http://schemas.microsoft.com/office/drawing/2014/main" id="{77AF98FC-F4A3-9A33-F873-743C8E2B5BE0}"/>
            </a:ext>
          </a:extLst>
        </xdr:cNvPr>
        <xdr:cNvSpPr txBox="1"/>
      </xdr:nvSpPr>
      <xdr:spPr>
        <a:xfrm>
          <a:off x="15876" y="38099"/>
          <a:ext cx="4356100" cy="1714501"/>
        </a:xfrm>
        <a:prstGeom prst="rect">
          <a:avLst/>
        </a:prstGeom>
        <a:solidFill>
          <a:srgbClr val="FF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t>Have tools and systems in place that enable it to collect, interpret and analyse data, converting that data into meaningful business intelligence, to allow it to:</a:t>
          </a:r>
        </a:p>
        <a:p>
          <a:r>
            <a:rPr lang="en-GB" sz="1100" b="1"/>
            <a:t>a) make data available and in an accessible format to those who need it, both internally and externally;</a:t>
          </a:r>
        </a:p>
        <a:p>
          <a:r>
            <a:rPr lang="en-GB" sz="1100" b="1"/>
            <a:t>b) inform the development and maintenance of its community risk management plan;</a:t>
          </a:r>
        </a:p>
        <a:p>
          <a:r>
            <a:rPr lang="en-GB" sz="1100" b="1"/>
            <a:t>c) remain compliant with legislation and recognised data standards for the public sector</a:t>
          </a:r>
        </a:p>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3962400</xdr:colOff>
      <xdr:row>0</xdr:row>
      <xdr:rowOff>1304925</xdr:rowOff>
    </xdr:to>
    <xdr:sp macro="" textlink="">
      <xdr:nvSpPr>
        <xdr:cNvPr id="2" name="TextBox 1">
          <a:extLst>
            <a:ext uri="{FF2B5EF4-FFF2-40B4-BE49-F238E27FC236}">
              <a16:creationId xmlns:a16="http://schemas.microsoft.com/office/drawing/2014/main" id="{6B77DC16-C20C-4030-9DC5-503D7CFB5650}"/>
            </a:ext>
          </a:extLst>
        </xdr:cNvPr>
        <xdr:cNvSpPr txBox="1"/>
      </xdr:nvSpPr>
      <xdr:spPr>
        <a:xfrm>
          <a:off x="19050" y="0"/>
          <a:ext cx="3943350" cy="130492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 provide national reporting and data submissions in line with government requirements and national data definitions, as and when they become available;</a:t>
          </a:r>
        </a:p>
        <a:p>
          <a:r>
            <a:rPr lang="en-GB" sz="1100" b="1"/>
            <a:t>e) operate and use its resources effectively;</a:t>
          </a:r>
        </a:p>
        <a:p>
          <a:r>
            <a:rPr lang="en-GB" sz="1100" b="1"/>
            <a:t>f) identify improvements to existing practices or to inform new ways of working</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6352</xdr:rowOff>
    </xdr:from>
    <xdr:to>
      <xdr:col>0</xdr:col>
      <xdr:colOff>4527549</xdr:colOff>
      <xdr:row>0</xdr:row>
      <xdr:rowOff>1457325</xdr:rowOff>
    </xdr:to>
    <xdr:sp macro="" textlink="">
      <xdr:nvSpPr>
        <xdr:cNvPr id="2" name="TextBox 1">
          <a:extLst>
            <a:ext uri="{FF2B5EF4-FFF2-40B4-BE49-F238E27FC236}">
              <a16:creationId xmlns:a16="http://schemas.microsoft.com/office/drawing/2014/main" id="{B413C474-62A7-B9F8-F62A-071224D6161D}"/>
            </a:ext>
          </a:extLst>
        </xdr:cNvPr>
        <xdr:cNvSpPr txBox="1"/>
      </xdr:nvSpPr>
      <xdr:spPr>
        <a:xfrm>
          <a:off x="0" y="6352"/>
          <a:ext cx="4527549" cy="1450973"/>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g) have effective business continuity and disaster recovery arrangements and processes;</a:t>
          </a:r>
        </a:p>
        <a:p>
          <a:r>
            <a:rPr lang="en-GB" sz="1100" b="1"/>
            <a:t>h) extract learning and identify trends or significant findings that might impact service delivery or the public directly and feed them into local, regional and national organisational learning arrangements and systems; and</a:t>
          </a:r>
        </a:p>
        <a:p>
          <a:r>
            <a:rPr lang="en-GB" sz="1100" b="1"/>
            <a:t>i) escalate issues locally, regionally or nationally, as and when required.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15875</xdr:rowOff>
    </xdr:from>
    <xdr:to>
      <xdr:col>0</xdr:col>
      <xdr:colOff>5022849</xdr:colOff>
      <xdr:row>0</xdr:row>
      <xdr:rowOff>1847850</xdr:rowOff>
    </xdr:to>
    <xdr:sp macro="" textlink="">
      <xdr:nvSpPr>
        <xdr:cNvPr id="2" name="TextBox 1">
          <a:extLst>
            <a:ext uri="{FF2B5EF4-FFF2-40B4-BE49-F238E27FC236}">
              <a16:creationId xmlns:a16="http://schemas.microsoft.com/office/drawing/2014/main" id="{D8294D3D-97B4-E167-62FB-2BC5CB3F43BC}"/>
            </a:ext>
          </a:extLst>
        </xdr:cNvPr>
        <xdr:cNvSpPr txBox="1"/>
      </xdr:nvSpPr>
      <xdr:spPr>
        <a:xfrm>
          <a:off x="0" y="15875"/>
          <a:ext cx="5022849" cy="18319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Recruit, train, develop and maintain a competent and technical data capability to enable it to interpret, analyse and exploit data, in line with its governance framework by: </a:t>
          </a:r>
        </a:p>
        <a:p>
          <a:r>
            <a:rPr lang="en-GB" sz="1100" b="1"/>
            <a:t>a) ensuring those that provide the data capability have relevant skills, knowledge and experience in line with NFCC and other data related competency frameworks;  </a:t>
          </a:r>
        </a:p>
        <a:p>
          <a:r>
            <a:rPr lang="en-GB" sz="1100" b="1"/>
            <a:t>b) embedding the appropriate ethical codes of practice and conduct into local policies, procedures, tailored guidance, and training materials; and</a:t>
          </a:r>
        </a:p>
        <a:p>
          <a:r>
            <a:rPr lang="en-GB" sz="1100" b="1"/>
            <a:t>c) record and monitor the competence of those who work with data and who are directly employed by the service, and support their continued professional development.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4210050</xdr:colOff>
      <xdr:row>0</xdr:row>
      <xdr:rowOff>1657350</xdr:rowOff>
    </xdr:to>
    <xdr:sp macro="" textlink="">
      <xdr:nvSpPr>
        <xdr:cNvPr id="2" name="TextBox 1">
          <a:extLst>
            <a:ext uri="{FF2B5EF4-FFF2-40B4-BE49-F238E27FC236}">
              <a16:creationId xmlns:a16="http://schemas.microsoft.com/office/drawing/2014/main" id="{3C7C78C9-7256-2B8F-1EE7-F4830FF95C63}"/>
            </a:ext>
          </a:extLst>
        </xdr:cNvPr>
        <xdr:cNvSpPr txBox="1"/>
      </xdr:nvSpPr>
      <xdr:spPr>
        <a:xfrm>
          <a:off x="0" y="19050"/>
          <a:ext cx="4210050" cy="16383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Unlock improved and accessible ways of working and embrace innovation by:</a:t>
          </a:r>
        </a:p>
        <a:p>
          <a:r>
            <a:rPr lang="en-GB" sz="1100" b="1"/>
            <a:t>a) maximising opportunities gained from supporting the National Fire Chiefs Council (NFCC) network by sharing learning and experiences; </a:t>
          </a:r>
        </a:p>
        <a:p>
          <a:r>
            <a:rPr lang="en-GB" sz="1100" b="1"/>
            <a:t>b) identifying and accessing data outside of the service, which may enhance and contribute to continual improvement of service delivery; and</a:t>
          </a:r>
        </a:p>
        <a:p>
          <a:r>
            <a:rPr lang="en-GB" sz="1100" b="1"/>
            <a:t>c) staying informed of innovations in data technologies and trends.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348" dataDxfId="346" headerRowBorderDxfId="347" tableBorderDxfId="345" totalsRowBorderDxfId="344">
  <tableColumns count="8">
    <tableColumn id="1" xr3:uid="{D6F7D6F8-E727-4E81-B3E7-5F643C5F63BD}" name="Have a data governance framework or equivalent in place, and policies and procedures that includes, but is not limited to the following content: _x000a_a) collection_x000a_b) management _x000a_c) storage and retrieval " dataDxfId="343"/>
    <tableColumn id="2" xr3:uid="{0D1441E6-D5DC-44E1-B017-C9AC07ABEFB6}" name="Priority" dataDxfId="342"/>
    <tableColumn id="3" xr3:uid="{711D3D35-E45F-4699-A8AB-CD5D7824C884}" name="Impact" dataDxfId="341"/>
    <tableColumn id="4" xr3:uid="{DB77F1FA-84F5-43D8-BAA3-10663E50A68B}" name="Compliance" dataDxfId="340">
      <calculatedColumnFormula>IF(COUNTIF(D3:D50,"Non Compliant")&gt;0,"Non Compliant",IF(COUNTIF(D3:D50,"Partially Compliant")&gt;0,"Partially Compliant","Fully Compliant"))</calculatedColumnFormula>
    </tableColumn>
    <tableColumn id="5" xr3:uid="{07B139BB-FB53-4675-82EE-60FAAD67DAC0}" name="Work assigned to" dataDxfId="339"/>
    <tableColumn id="6" xr3:uid="{6E20B333-2265-4245-BAC8-D7352FA772BE}" name="Projected date for completion" dataDxfId="338"/>
    <tableColumn id="7" xr3:uid="{E4672199-92C8-47C4-9B27-283E8CCCF8BD}" name="Description of work needing to be done" dataDxfId="337"/>
    <tableColumn id="8" xr3:uid="{59AAAE0C-969C-4105-8535-3E65C413EBA2}" name="Evidence of Compliance" dataDxfId="33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144" dataDxfId="142" headerRowBorderDxfId="143" tableBorderDxfId="141" totalsRowBorderDxfId="140">
  <autoFilter ref="A1:H12" xr:uid="{3CF12713-E1DC-4042-A595-A161AA9BAFD5}"/>
  <tableColumns count="8">
    <tableColumn id="1" xr3:uid="{BD1DCD0D-9A1F-47FB-9686-08977129CF74}" name="Column1" dataDxfId="139"/>
    <tableColumn id="2" xr3:uid="{5041C8F8-5705-4ACD-A552-69E0565E3234}" name="Priority" dataDxfId="138"/>
    <tableColumn id="3" xr3:uid="{C59B8678-715C-4CEB-83B3-A3496FE30CFE}" name="Impact" dataDxfId="137"/>
    <tableColumn id="4" xr3:uid="{02340F3A-439E-4129-AE65-CF1151C1AF5B}" name="Compliance" dataDxfId="136">
      <calculatedColumnFormula>IF(COUNTIF(D3:D50,"Non Compliant")&gt;0,"Non Compliant",IF(COUNTIF(D3:D50,"Partially Compliant")&gt;0,"Partially Compliant","Fully Compliant"))</calculatedColumnFormula>
    </tableColumn>
    <tableColumn id="5" xr3:uid="{5EE15833-E80D-412C-A7C4-5A88ECCB24D6}" name="Work assigned to" dataDxfId="135"/>
    <tableColumn id="6" xr3:uid="{8CA4DC95-DBA2-4C41-B067-5F7C8CC75C5E}" name="Projected date for completion" dataDxfId="134"/>
    <tableColumn id="7" xr3:uid="{E9285546-EBA5-475F-9818-B88033912E81}" name="Description of work needing to be done" dataDxfId="133"/>
    <tableColumn id="8" xr3:uid="{BBE6DD71-6000-4FD9-961A-2717A399120C}" name="Evidence of Compliance" dataDxfId="13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122" dataDxfId="120" headerRowBorderDxfId="121" tableBorderDxfId="119" totalsRowBorderDxfId="118">
  <autoFilter ref="A1:H12" xr:uid="{3CF12713-E1DC-4042-A595-A161AA9BAFD5}"/>
  <tableColumns count="8">
    <tableColumn id="1" xr3:uid="{F02C7BC7-1B82-4FF2-8655-6371A19767EC}" name="Column1" dataDxfId="117"/>
    <tableColumn id="2" xr3:uid="{8423513E-BD6F-49C7-A79C-113B9043C50C}" name="Priority" dataDxfId="116"/>
    <tableColumn id="3" xr3:uid="{78C0E9E7-36BE-4CF9-91BF-B9B04E8E9202}" name="Impact" dataDxfId="115"/>
    <tableColumn id="4" xr3:uid="{F00353B0-A1F4-48A6-A25A-85CDE8DB35D4}" name="Compliance" dataDxfId="114">
      <calculatedColumnFormula>IF(COUNTIF(D3:D50,"Non Compliant")&gt;0,"Non Compliant",IF(COUNTIF(D3:D50,"Partially Compliant")&gt;0,"Partially Compliant","Fully Compliant"))</calculatedColumnFormula>
    </tableColumn>
    <tableColumn id="5" xr3:uid="{18CDD81E-E77A-4442-B779-85424B6312E1}" name="Work assigned to" dataDxfId="113"/>
    <tableColumn id="6" xr3:uid="{C6EB9B3B-18CD-4156-A3D4-677DA95FA80B}" name="Projected date for completion" dataDxfId="112"/>
    <tableColumn id="7" xr3:uid="{E913AE16-6D87-4B69-8FBF-AF4CC2E5ACA3}" name="Description of work needing to be done" dataDxfId="111"/>
    <tableColumn id="8" xr3:uid="{F10E1447-D392-4365-BDF9-5627F4D4558E}" name="Evidence of Compliance" dataDxfId="11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100" dataDxfId="98" headerRowBorderDxfId="99" tableBorderDxfId="97" totalsRowBorderDxfId="96">
  <autoFilter ref="A1:H12" xr:uid="{3CF12713-E1DC-4042-A595-A161AA9BAFD5}"/>
  <tableColumns count="8">
    <tableColumn id="1" xr3:uid="{46282C90-E19B-48CA-9801-EE18B783A5C4}" name="Column1" dataDxfId="95"/>
    <tableColumn id="2" xr3:uid="{7C75C808-5269-4F0B-8FB1-38C61C0F4EE6}" name="Priority" dataDxfId="94"/>
    <tableColumn id="3" xr3:uid="{D31D36C1-42A6-4EE4-8030-E8FC2D288E18}" name="Impact" dataDxfId="93"/>
    <tableColumn id="4" xr3:uid="{0BC1E5C1-5E86-4F15-BB4D-4F98E11B79E9}" name="Compliance" dataDxfId="92">
      <calculatedColumnFormula>IF(COUNTIF(D3:D50,"Non Compliant")&gt;0,"Non Compliant",IF(COUNTIF(D3:D50,"Partially Compliant")&gt;0,"Partially Compliant","Fully Compliant"))</calculatedColumnFormula>
    </tableColumn>
    <tableColumn id="5" xr3:uid="{217AF267-9C92-4725-BB23-12010600329D}" name="Work assigned to" dataDxfId="91"/>
    <tableColumn id="6" xr3:uid="{96DFF750-F864-4C7A-BE1C-166A612160D5}" name="Projected date for completion" dataDxfId="90"/>
    <tableColumn id="7" xr3:uid="{D427D76C-6A0B-4B33-B2D4-687D21FD981F}" name="Description of work needing to be done" dataDxfId="89"/>
    <tableColumn id="8" xr3:uid="{92CAF5F7-314E-4CE4-982A-2F54655A770D}" name="Evidence of Compliance" dataDxfId="8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78" dataDxfId="76" headerRowBorderDxfId="77" tableBorderDxfId="75" totalsRowBorderDxfId="74">
  <autoFilter ref="A1:H12" xr:uid="{3CF12713-E1DC-4042-A595-A161AA9BAFD5}"/>
  <tableColumns count="8">
    <tableColumn id="1" xr3:uid="{E5AFF5DF-7399-413F-BF0E-1AB3A7E81A69}" name="Present data and intelligence in a way that is meaningful for the intended audience;" dataDxfId="73"/>
    <tableColumn id="2" xr3:uid="{6AC24FF1-1DBC-445D-962A-2A56F627851C}" name="Priority" dataDxfId="72"/>
    <tableColumn id="3" xr3:uid="{AACD731A-59FD-41FE-BB3B-CCBA994EEC65}" name="Impact" dataDxfId="71"/>
    <tableColumn id="4" xr3:uid="{4D0B498A-A2E2-42B9-B1A1-E43AD1D88511}" name="Compliance" dataDxfId="70">
      <calculatedColumnFormula>IF(COUNTIF(D3:D50,"Non Compliant")&gt;0,"Non Compliant",IF(COUNTIF(D3:D50,"Partially Compliant")&gt;0,"Partially Compliant","Fully Compliant"))</calculatedColumnFormula>
    </tableColumn>
    <tableColumn id="5" xr3:uid="{22A664C7-C07C-4763-A952-9FC13CD750BE}" name="Work assigned to" dataDxfId="69"/>
    <tableColumn id="6" xr3:uid="{2B3E8145-40E2-4DBC-81D8-92F7F845A15A}" name="Projected date for completion" dataDxfId="68"/>
    <tableColumn id="7" xr3:uid="{116004C2-F440-4AD1-83F9-0991F88068F5}" name="Description of work needing to be done" dataDxfId="67"/>
    <tableColumn id="8" xr3:uid="{FB90C4EB-8486-4AEB-9F4A-4E99AB789CC2}" name="Evidence of Compliance" dataDxfId="6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56" dataDxfId="54" headerRowBorderDxfId="55" tableBorderDxfId="53" totalsRowBorderDxfId="52">
  <autoFilter ref="A1:H12" xr:uid="{3CF12713-E1DC-4042-A595-A161AA9BAFD5}"/>
  <tableColumns count="8">
    <tableColumn id="1" xr3:uid="{57DECBE1-AB93-469B-9F97-280433A91013}" name="Establish data sharing arrangements or agreements where beneficial to the community, to the service and others" dataDxfId="51"/>
    <tableColumn id="2" xr3:uid="{FD0B3A2C-B3F3-4F59-AEC5-DB4FEF8216CE}" name="Priority" dataDxfId="50"/>
    <tableColumn id="3" xr3:uid="{835F7CD4-0945-4A6E-A41D-9E02B43111E4}" name="Impact" dataDxfId="49"/>
    <tableColumn id="4" xr3:uid="{A61C6923-6D71-4E0D-B246-77253A5E9EED}" name="Compliance" dataDxfId="48">
      <calculatedColumnFormula>IF(COUNTIF(D3:D50,"Non Compliant")&gt;0,"Non Compliant",IF(COUNTIF(D3:D50,"Partially Compliant")&gt;0,"Partially Compliant","Fully Compliant"))</calculatedColumnFormula>
    </tableColumn>
    <tableColumn id="5" xr3:uid="{C16BC935-BA9F-457C-A9E4-A3F1F7486259}" name="Work assigned to" dataDxfId="47"/>
    <tableColumn id="6" xr3:uid="{410A5087-6EA5-499D-946B-C59330B0D9E4}" name="Projected date for completion" dataDxfId="46"/>
    <tableColumn id="7" xr3:uid="{4CD201CA-D36A-4425-A2BE-A61BD3C5AA5A}" name="Description of work needing to be done" dataDxfId="45"/>
    <tableColumn id="8" xr3:uid="{E9ECED98-487A-450C-8A2D-86D3EB193995}" name="Evidence of Compliance" dataDxfId="44"/>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34" dataDxfId="32" headerRowBorderDxfId="33" tableBorderDxfId="31" totalsRowBorderDxfId="30">
  <autoFilter ref="A1:H12" xr:uid="{3CF12713-E1DC-4042-A595-A161AA9BAFD5}"/>
  <tableColumns count="8">
    <tableColumn id="1" xr3:uid="{1D0370E7-76DF-4DB2-A6FA-41A93674F51C}" name="Column1" dataDxfId="29"/>
    <tableColumn id="2" xr3:uid="{34FAD863-68A1-4A95-8CE1-1B9941F1EF6F}" name="Priority" dataDxfId="28"/>
    <tableColumn id="3" xr3:uid="{ED74CF99-CAA3-4151-A9AE-E1455E6D3F2C}" name="Impact" dataDxfId="27"/>
    <tableColumn id="4" xr3:uid="{C1049A21-89B6-40EE-9894-5B6796A51B30}" name="Compliance" dataDxfId="26">
      <calculatedColumnFormula>IF(COUNTIF(D3:D50,"Non Compliant")&gt;0,"Non Compliant",IF(COUNTIF(D3:D50,"Partially Compliant")&gt;0,"Partially Compliant","Fully Compliant"))</calculatedColumnFormula>
    </tableColumn>
    <tableColumn id="5" xr3:uid="{50464C00-1E13-41E6-835E-82E22BAF3140}" name="Work assigned to" dataDxfId="25"/>
    <tableColumn id="6" xr3:uid="{8E421C91-1A54-4895-8E38-9EE958ADA09B}" name="Projected date for completion" dataDxfId="24"/>
    <tableColumn id="7" xr3:uid="{03F0FFF0-A9F7-46D3-8542-34D9D0C10809}" name="Description of work needing to be done" dataDxfId="23"/>
    <tableColumn id="8" xr3:uid="{FED56D06-3E57-42B1-89BB-97201460DEF8}" name="Evidence of Compliance" dataDxfId="2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FF0EA3-0F7B-4B9C-A429-9057E985A284}" name="Table3567891011121314151617" displayName="Table3567891011121314151617" ref="A1:H12" totalsRowShown="0" headerRowDxfId="12" dataDxfId="10" headerRowBorderDxfId="11" tableBorderDxfId="9" totalsRowBorderDxfId="8">
  <autoFilter ref="A1:H12" xr:uid="{3CF12713-E1DC-4042-A595-A161AA9BAFD5}"/>
  <tableColumns count="8">
    <tableColumn id="1" xr3:uid="{1FF4BB7B-E9EA-4A8B-A50C-BDF631427044}" name="Explore opportunities to enhance its technical data capability by utilising advanced analytical techniques." dataDxfId="7"/>
    <tableColumn id="2" xr3:uid="{A9BABF74-B9AF-4971-BAF6-55B1A7D0B9A6}" name="Priority" dataDxfId="6"/>
    <tableColumn id="3" xr3:uid="{F94D0E3C-35ED-4D21-97A0-CC1E4874AE7E}" name="Impact" dataDxfId="5"/>
    <tableColumn id="4" xr3:uid="{A8C79CA1-DF8E-4EE7-B56B-A7121D10521A}" name="Compliance" dataDxfId="4">
      <calculatedColumnFormula>IF(COUNTIF(D3:D50,"Non Compliant")&gt;0,"Non Compliant",IF(COUNTIF(D3:D50,"Partially Compliant")&gt;0,"Partially Compliant","Fully Compliant"))</calculatedColumnFormula>
    </tableColumn>
    <tableColumn id="5" xr3:uid="{2E155358-6CBC-4F4E-82BD-875ED1A72C73}" name="Work assigned to" dataDxfId="3"/>
    <tableColumn id="6" xr3:uid="{9A709327-529D-4A18-A0C6-5DC4CDED43AE}" name="Projected date for completion" dataDxfId="2"/>
    <tableColumn id="7" xr3:uid="{1A8360C3-D91F-45E3-9550-CB6BEAFF1FBD}" name="Description of work needing to be done" dataDxfId="1"/>
    <tableColumn id="8" xr3:uid="{79FADC09-E69D-4DB2-8536-CD25850ADFAD}"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326" dataDxfId="324" headerRowBorderDxfId="325" tableBorderDxfId="323" totalsRowBorderDxfId="322">
  <autoFilter ref="A1:G12" xr:uid="{5A30A0DF-7076-4884-8122-D7A248085FB4}"/>
  <tableColumns count="7">
    <tableColumn id="1" xr3:uid="{CC71243E-5FD8-4265-A5E8-61AB93FAE605}" name="d) disposal_x000a_e) security _x000a_f) protection " dataDxfId="321"/>
    <tableColumn id="2" xr3:uid="{C569FC8F-3305-408D-A6B5-32FB31447DFA}" name="Priority" dataDxfId="320"/>
    <tableColumn id="3" xr3:uid="{C560D761-CD11-46ED-B34D-322A0F5A5486}" name="Impact" dataDxfId="319"/>
    <tableColumn id="4" xr3:uid="{1FD61E97-DFDF-41D8-9C0D-42461F747643}" name="Compliance" dataDxfId="318">
      <calculatedColumnFormula>IF(COUNTIF(D3:D50,"Non Compliant")&gt;0,"Non Compliant",IF(COUNTIF(D3:D50,"Partially Compliant")&gt;0,"Partially Compliant","Fully Compliant"))</calculatedColumnFormula>
    </tableColumn>
    <tableColumn id="5" xr3:uid="{CB0DC206-C95D-49AA-8331-9E1F6B58B161}" name="Work assigned to" dataDxfId="317"/>
    <tableColumn id="6" xr3:uid="{DE7AAE90-1CA9-442F-ACCA-1BB77E89A084}" name="Projected date for completion" dataDxfId="316"/>
    <tableColumn id="7" xr3:uid="{00236093-171D-476B-B9B3-7D057583008C}" name="Description of work needing to be done" dataDxfId="31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96" dataDxfId="295" tableBorderDxfId="294">
  <tableColumns count="8">
    <tableColumn id="1" xr3:uid="{D24E95F5-5FC7-48F5-901E-71A6E7717326}" name="g) publishing_x000a_h) ethics  _x000a_i) sharing_x000a_j) quality and assurance audit " dataDxfId="293"/>
    <tableColumn id="2" xr3:uid="{37C2E8BE-99CF-41D6-B422-CD6B797FF304}" name="Priority" dataDxfId="292"/>
    <tableColumn id="3" xr3:uid="{89F11A9A-A7ED-4B06-B3B1-63FFE4D100DF}" name="Impact" dataDxfId="291"/>
    <tableColumn id="4" xr3:uid="{FD1641D6-E1C5-4633-86B0-EFB28287887C}" name="Compliance" dataDxfId="290">
      <calculatedColumnFormula>IF(COUNTIF(D3:D50,"Non Compliant")&gt;0,"Non Compliant",IF(COUNTIF(D3:D50,"Partially Compliant")&gt;0,"Partially Compliant","Fully Compliant"))</calculatedColumnFormula>
    </tableColumn>
    <tableColumn id="5" xr3:uid="{584A011F-D808-4E2D-813F-CE06397AD97D}" name="Work assigned to" dataDxfId="289"/>
    <tableColumn id="6" xr3:uid="{E0125C64-5D43-4750-A9BF-320A97BB2A88}" name="Projected date for completion" dataDxfId="288"/>
    <tableColumn id="7" xr3:uid="{F7E45963-6608-4EA7-AF15-FC3D4C328B3B}" name="Description of work needing to be done" dataDxfId="287"/>
    <tableColumn id="8" xr3:uid="{B83CB38B-639C-4B95-8C66-84437C26022E}" name="Evidence of Compliance" dataDxfId="286"/>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276" dataDxfId="274" headerRowBorderDxfId="275" tableBorderDxfId="273" totalsRowBorderDxfId="272">
  <autoFilter ref="A1:H12" xr:uid="{3CF12713-E1DC-4042-A595-A161AA9BAFD5}"/>
  <tableColumns count="8">
    <tableColumn id="1" xr3:uid="{4097D040-8181-40FE-8F4C-BB2A4A6D0B47}" name="Understand its data-related organisational risks and put in place controls to manage them" dataDxfId="271"/>
    <tableColumn id="2" xr3:uid="{95E9F0E7-8742-4577-BAE2-A99DF2365F62}" name="Priority" dataDxfId="270"/>
    <tableColumn id="3" xr3:uid="{56C71826-1E47-4FB9-A98C-FDBBFA777A91}" name="Impact" dataDxfId="269"/>
    <tableColumn id="4" xr3:uid="{661CEB2A-4F8D-42E6-94D3-89A4A2625D99}" name="Compliance" dataDxfId="268">
      <calculatedColumnFormula>IF(COUNTIF(D3:D50,"Non Compliant")&gt;0,"Non Compliant",IF(COUNTIF(D3:D50,"Partially Compliant")&gt;0,"Partially Compliant","Fully Compliant"))</calculatedColumnFormula>
    </tableColumn>
    <tableColumn id="5" xr3:uid="{C48C0D03-C90A-4DF9-B9BB-350FBBCEF464}" name="Work assigned to" dataDxfId="267"/>
    <tableColumn id="6" xr3:uid="{8BAF97BC-6396-48DA-94D1-30A85AC1A838}" name="Projected date for completion" dataDxfId="266"/>
    <tableColumn id="7" xr3:uid="{B028F557-8B01-4364-A6DB-CB486213C76C}" name="Description of work needing to be done" dataDxfId="265"/>
    <tableColumn id="8" xr3:uid="{C9AF09B5-3F1F-408F-A0C4-053F8EDDF04F}" name="Evidence of Compliance" dataDxfId="26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254" dataDxfId="252" headerRowBorderDxfId="253" tableBorderDxfId="251" totalsRowBorderDxfId="250">
  <autoFilter ref="A1:H12" xr:uid="{3CF12713-E1DC-4042-A595-A161AA9BAFD5}"/>
  <tableColumns count="8">
    <tableColumn id="1" xr3:uid="{D218B91B-550B-4D35-A882-38701708192D}" name="Designate a senior leader who is responsible and accountable for developing and enacting the strategic approach to data management, within the service" dataDxfId="249"/>
    <tableColumn id="2" xr3:uid="{166D8C3B-79B1-4340-B2C4-EED243ADF177}" name="Priority" dataDxfId="248"/>
    <tableColumn id="3" xr3:uid="{21DBE1EA-083E-4AC1-81B7-6553E83D05F3}" name="Impact" dataDxfId="247"/>
    <tableColumn id="4" xr3:uid="{D6986B9E-027F-4D1D-8988-1EEFDA4F7BDD}" name="Compliance" dataDxfId="246">
      <calculatedColumnFormula>IF(COUNTIF(D3:D50,"Non Compliant")&gt;0,"Non Compliant",IF(COUNTIF(D3:D50,"Partially Compliant")&gt;0,"Partially Compliant","Fully Compliant"))</calculatedColumnFormula>
    </tableColumn>
    <tableColumn id="5" xr3:uid="{BBE8C6D4-5951-420F-8E6A-DFF1C597ECC8}" name="Work assigned to" dataDxfId="245"/>
    <tableColumn id="6" xr3:uid="{9957A2B3-CD88-4EA7-9191-B5CE60E66421}" name="Projected date for completion" dataDxfId="244"/>
    <tableColumn id="7" xr3:uid="{6ECA12D3-6F96-44EE-A042-33F062519FC3}" name="Description of work needing to be done" dataDxfId="243"/>
    <tableColumn id="8" xr3:uid="{888F4CC2-0AAC-4406-AF97-9A475C3F9FFF}" name="Evidence of Compliance" dataDxfId="24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232" dataDxfId="230" headerRowBorderDxfId="231" tableBorderDxfId="229" totalsRowBorderDxfId="228">
  <autoFilter ref="A1:H12" xr:uid="{3CF12713-E1DC-4042-A595-A161AA9BAFD5}"/>
  <tableColumns count="8">
    <tableColumn id="1" xr3:uid="{3A872D1F-A2A9-44CB-8E50-33958C765656}" name="Have a nominated data owner(s), accountable for the quality, integrity, and protection of data and who are responsible for maintaining an accurate and complete information asset register;" dataDxfId="227"/>
    <tableColumn id="2" xr3:uid="{BDE76DF8-B202-4CB5-8EF0-792DAA3BE78C}" name="Priority" dataDxfId="226"/>
    <tableColumn id="3" xr3:uid="{150D7184-FC04-426D-A17C-9026EDFDB86A}" name="Impact" dataDxfId="225"/>
    <tableColumn id="4" xr3:uid="{299C91EC-3524-4E7B-B1E1-D398D6CF4560}" name="Compliance" dataDxfId="224">
      <calculatedColumnFormula>IF(COUNTIF(D3:D50,"Non Compliant")&gt;0,"Non Compliant",IF(COUNTIF(D3:D50,"Partially Compliant")&gt;0,"Partially Compliant","Fully Compliant"))</calculatedColumnFormula>
    </tableColumn>
    <tableColumn id="5" xr3:uid="{FB037CB6-E0BE-4402-9B7A-2662756E3EED}" name="Work assigned to" dataDxfId="223"/>
    <tableColumn id="6" xr3:uid="{6BDBC66A-F628-4DC4-9237-B4968BBE0DBE}" name="Projected date for completion" dataDxfId="222"/>
    <tableColumn id="7" xr3:uid="{0886FBD4-98D3-4301-8DD5-7710F2B3739B}" name="Description of work needing to be done" dataDxfId="221"/>
    <tableColumn id="8" xr3:uid="{774C8EB9-D328-4C26-A61C-181189FE20B8}" name="Evidence of Compliance" dataDxfId="2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210" dataDxfId="208" headerRowBorderDxfId="209" tableBorderDxfId="207" totalsRowBorderDxfId="206">
  <autoFilter ref="A1:H12" xr:uid="{3CF12713-E1DC-4042-A595-A161AA9BAFD5}"/>
  <tableColumns count="8">
    <tableColumn id="1" xr3:uid="{CFF3F8FB-F7A0-4522-964D-22641C1819E5}" name="Collaborate and partner with others, as and when appropriate;" dataDxfId="205"/>
    <tableColumn id="2" xr3:uid="{BA3D16EA-74B7-4614-A673-B3DE08B154F8}" name="Priority" dataDxfId="204"/>
    <tableColumn id="3" xr3:uid="{62728A32-AF84-4C70-8392-B3418DD8A8A0}" name="Impact" dataDxfId="203"/>
    <tableColumn id="4" xr3:uid="{79879EFD-CB0C-492C-B36A-AEFADF73BA53}" name="Compliance" dataDxfId="202">
      <calculatedColumnFormula>IF(COUNTIF(D3:D50,"Non Compliant")&gt;0,"Non Compliant",IF(COUNTIF(D3:D50,"Partially Compliant")&gt;0,"Partially Compliant","Fully Compliant"))</calculatedColumnFormula>
    </tableColumn>
    <tableColumn id="5" xr3:uid="{7840CCE3-523C-4655-B9AF-67A1F2AE9DC7}" name="Work assigned to" dataDxfId="201"/>
    <tableColumn id="6" xr3:uid="{8E2DD7FD-EF42-4319-9325-63A23055BB36}" name="Projected date for completion" dataDxfId="200"/>
    <tableColumn id="7" xr3:uid="{D7C28EB5-DD64-4ADA-BF6A-0C864EB061F4}" name="Description of work needing to be done" dataDxfId="199"/>
    <tableColumn id="8" xr3:uid="{790730B9-60F1-4090-B1A5-D24F4005C216}" name="Evidence of Compliance" dataDxfId="19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88" dataDxfId="186" headerRowBorderDxfId="187" tableBorderDxfId="185" totalsRowBorderDxfId="184">
  <autoFilter ref="A1:H12" xr:uid="{3CF12713-E1DC-4042-A595-A161AA9BAFD5}"/>
  <tableColumns count="8">
    <tableColumn id="1" xr3:uid="{E6B96B4F-17AD-4373-8919-F01DE883C874}" name="Create a level of data literacy across the organisation, enabling employees to access and use data proportionate to their role;" dataDxfId="183"/>
    <tableColumn id="2" xr3:uid="{387129E5-8910-4D75-9847-DC3097452C69}" name="Priority" dataDxfId="182"/>
    <tableColumn id="3" xr3:uid="{E9CCBFDB-E024-454A-92BA-700B84F312A6}" name="Impact" dataDxfId="181"/>
    <tableColumn id="4" xr3:uid="{436248BC-7BF3-4B9B-8102-3CDF11D3E380}" name="Compliance" dataDxfId="180">
      <calculatedColumnFormula>IF(COUNTIF(D3:D50,"Non Compliant")&gt;0,"Non Compliant",IF(COUNTIF(D3:D50,"Partially Compliant")&gt;0,"Partially Compliant","Fully Compliant"))</calculatedColumnFormula>
    </tableColumn>
    <tableColumn id="5" xr3:uid="{AF8791CB-14C0-4B18-83CE-9005DB722E79}" name="Work assigned to" dataDxfId="179"/>
    <tableColumn id="6" xr3:uid="{BB3255AF-AD00-42A3-9538-B18905477F17}" name="Projected date for completion" dataDxfId="178"/>
    <tableColumn id="7" xr3:uid="{502A6AD2-7C9F-49AB-8705-9B71E4A9D5B0}" name="Description of work needing to be done" dataDxfId="177"/>
    <tableColumn id="8" xr3:uid="{69F9EB2B-3E33-4098-9E4A-BF26137FC127}" name="Evidence of Compliance" dataDxfId="17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166" dataDxfId="164" headerRowBorderDxfId="165" tableBorderDxfId="163" totalsRowBorderDxfId="162">
  <autoFilter ref="A1:H12" xr:uid="{3CF12713-E1DC-4042-A595-A161AA9BAFD5}"/>
  <tableColumns count="8">
    <tableColumn id="1" xr3:uid="{08AC25F6-8908-497A-8F87-B202493D77C4}" name="Column1" dataDxfId="161"/>
    <tableColumn id="2" xr3:uid="{CFA2B752-B4DB-4373-8494-D2453FF24F6D}" name="Priority" dataDxfId="160"/>
    <tableColumn id="3" xr3:uid="{B4D5222A-DE19-4321-8A97-DB2BA479436D}" name="Impact" dataDxfId="159"/>
    <tableColumn id="4" xr3:uid="{7D5DDBCA-B38D-4E41-8D58-39C624998731}" name="Compliance" dataDxfId="158">
      <calculatedColumnFormula>IF(COUNTIF(D3:D50,"Non Compliant")&gt;0,"Non Compliant",IF(COUNTIF(D3:D50,"Partially Compliant")&gt;0,"Partially Compliant","Fully Compliant"))</calculatedColumnFormula>
    </tableColumn>
    <tableColumn id="5" xr3:uid="{29EA3BB8-27B6-4AF4-9E7D-1A431F928F22}" name="Work assigned to" dataDxfId="157"/>
    <tableColumn id="6" xr3:uid="{4500AF78-9D2C-46C6-9478-42F70B08FF7D}" name="Projected date for completion" dataDxfId="156"/>
    <tableColumn id="7" xr3:uid="{55BF8418-7F30-495F-97D1-73D82DE3BB5D}" name="Description of work needing to be done" dataDxfId="155"/>
    <tableColumn id="8" xr3:uid="{9BB72DA0-667B-47E4-9DF1-F2F72093F5AF}" name="Evidence of Compliance" dataDxfId="15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abSelected="1" workbookViewId="0">
      <selection sqref="A1:XFD1048576"/>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3" activePane="bottomLeft" state="frozen"/>
      <selection pane="bottomLeft" activeCell="D3" sqref="D3:D12"/>
    </sheetView>
  </sheetViews>
  <sheetFormatPr defaultColWidth="9" defaultRowHeight="18"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7.25" customHeight="1" x14ac:dyDescent="0.3">
      <c r="A1" s="30" t="s">
        <v>170</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84</v>
      </c>
      <c r="B3" s="3"/>
      <c r="C3" s="3"/>
      <c r="D3" s="4"/>
      <c r="E3" s="35"/>
      <c r="F3" s="36"/>
      <c r="G3" s="44"/>
      <c r="H3" s="35"/>
    </row>
    <row r="4" spans="1:8" ht="39.450000000000003" customHeight="1" x14ac:dyDescent="0.3">
      <c r="A4" s="34" t="s">
        <v>85</v>
      </c>
      <c r="B4" s="3"/>
      <c r="C4" s="3"/>
      <c r="D4" s="4"/>
      <c r="E4" s="35"/>
      <c r="F4" s="36"/>
      <c r="G4" s="44"/>
      <c r="H4" s="68"/>
    </row>
    <row r="5" spans="1:8" ht="39.450000000000003" customHeight="1" x14ac:dyDescent="0.3">
      <c r="A5" s="34" t="s">
        <v>86</v>
      </c>
      <c r="B5" s="3"/>
      <c r="C5" s="3"/>
      <c r="D5" s="4"/>
      <c r="E5" s="35"/>
      <c r="F5" s="36"/>
      <c r="G5" s="44"/>
      <c r="H5" s="35"/>
    </row>
    <row r="6" spans="1:8" ht="39.450000000000003" customHeight="1" x14ac:dyDescent="0.3">
      <c r="A6" s="34" t="s">
        <v>87</v>
      </c>
      <c r="B6" s="3"/>
      <c r="C6" s="3"/>
      <c r="D6" s="4"/>
      <c r="E6" s="35"/>
      <c r="F6" s="36"/>
      <c r="G6" s="44"/>
      <c r="H6" s="68"/>
    </row>
    <row r="7" spans="1:8" ht="39.450000000000003" customHeight="1" x14ac:dyDescent="0.3">
      <c r="A7" s="34" t="s">
        <v>88</v>
      </c>
      <c r="B7" s="3"/>
      <c r="C7" s="3"/>
      <c r="D7" s="4"/>
      <c r="E7" s="35"/>
      <c r="F7" s="36"/>
      <c r="G7" s="44"/>
      <c r="H7" s="35"/>
    </row>
    <row r="8" spans="1:8" ht="39.450000000000003" customHeight="1" x14ac:dyDescent="0.3">
      <c r="A8" s="34" t="s">
        <v>89</v>
      </c>
      <c r="B8" s="3"/>
      <c r="C8" s="3"/>
      <c r="D8" s="4"/>
      <c r="E8" s="35"/>
      <c r="F8" s="36"/>
      <c r="G8" s="44"/>
      <c r="H8" s="68"/>
    </row>
    <row r="9" spans="1:8" ht="39.450000000000003" customHeight="1" x14ac:dyDescent="0.3">
      <c r="A9" s="34" t="s">
        <v>90</v>
      </c>
      <c r="B9" s="3"/>
      <c r="C9" s="3"/>
      <c r="D9" s="4"/>
      <c r="E9" s="35"/>
      <c r="F9" s="36"/>
      <c r="G9" s="44"/>
      <c r="H9" s="35"/>
    </row>
    <row r="10" spans="1:8" ht="39.450000000000003" customHeight="1" x14ac:dyDescent="0.3">
      <c r="A10" s="34" t="s">
        <v>91</v>
      </c>
      <c r="B10" s="3"/>
      <c r="C10" s="3"/>
      <c r="D10" s="4"/>
      <c r="E10" s="35"/>
      <c r="F10" s="36"/>
      <c r="G10" s="44"/>
      <c r="H10" s="68"/>
    </row>
    <row r="11" spans="1:8" ht="39.450000000000003" customHeight="1" x14ac:dyDescent="0.3">
      <c r="A11" s="34" t="s">
        <v>92</v>
      </c>
      <c r="B11" s="3"/>
      <c r="C11" s="3"/>
      <c r="D11" s="4"/>
      <c r="E11" s="35"/>
      <c r="F11" s="36"/>
      <c r="G11" s="44"/>
      <c r="H11" s="40"/>
    </row>
    <row r="12" spans="1:8" ht="39.450000000000003" customHeight="1" x14ac:dyDescent="0.3">
      <c r="A12" s="34" t="s">
        <v>93</v>
      </c>
      <c r="B12" s="38"/>
      <c r="C12" s="38"/>
      <c r="D12" s="39"/>
      <c r="E12" s="40"/>
      <c r="F12" s="41"/>
      <c r="G12" s="45"/>
      <c r="H12" s="68"/>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219" priority="7" operator="equal">
      <formula>"Low"</formula>
    </cfRule>
    <cfRule type="cellIs" dxfId="218" priority="8" operator="equal">
      <formula>"Medium"</formula>
    </cfRule>
    <cfRule type="cellIs" dxfId="217" priority="9" operator="equal">
      <formula>"High"</formula>
    </cfRule>
  </conditionalFormatting>
  <conditionalFormatting sqref="C2:C12">
    <cfRule type="cellIs" dxfId="216" priority="4" operator="equal">
      <formula>"Low"</formula>
    </cfRule>
    <cfRule type="cellIs" dxfId="215" priority="5" operator="equal">
      <formula>"Medium"</formula>
    </cfRule>
    <cfRule type="cellIs" dxfId="214"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pane="bottomLeft" activeCell="D3" sqref="D3:D1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9" customHeight="1" x14ac:dyDescent="0.3">
      <c r="A1" s="30" t="s">
        <v>171</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94</v>
      </c>
      <c r="B3" s="3"/>
      <c r="C3" s="3"/>
      <c r="D3" s="4"/>
      <c r="E3" s="35"/>
      <c r="F3" s="36"/>
      <c r="G3" s="44"/>
      <c r="H3" s="35"/>
    </row>
    <row r="4" spans="1:8" ht="39.450000000000003" customHeight="1" x14ac:dyDescent="0.3">
      <c r="A4" s="34" t="s">
        <v>95</v>
      </c>
      <c r="B4" s="3"/>
      <c r="C4" s="3"/>
      <c r="D4" s="4"/>
      <c r="E4" s="35"/>
      <c r="F4" s="36"/>
      <c r="G4" s="44"/>
      <c r="H4" s="68"/>
    </row>
    <row r="5" spans="1:8" ht="39.450000000000003" customHeight="1" x14ac:dyDescent="0.3">
      <c r="A5" s="34" t="s">
        <v>96</v>
      </c>
      <c r="B5" s="3"/>
      <c r="C5" s="3"/>
      <c r="D5" s="4"/>
      <c r="E5" s="35"/>
      <c r="F5" s="36"/>
      <c r="G5" s="44"/>
      <c r="H5" s="35"/>
    </row>
    <row r="6" spans="1:8" ht="39.450000000000003" customHeight="1" x14ac:dyDescent="0.3">
      <c r="A6" s="34" t="s">
        <v>97</v>
      </c>
      <c r="B6" s="3"/>
      <c r="C6" s="3"/>
      <c r="D6" s="4"/>
      <c r="E6" s="35"/>
      <c r="F6" s="36"/>
      <c r="G6" s="44"/>
      <c r="H6" s="68"/>
    </row>
    <row r="7" spans="1:8" ht="39.450000000000003" customHeight="1" x14ac:dyDescent="0.3">
      <c r="A7" s="34" t="s">
        <v>98</v>
      </c>
      <c r="B7" s="3"/>
      <c r="C7" s="3"/>
      <c r="D7" s="4"/>
      <c r="E7" s="35"/>
      <c r="F7" s="36"/>
      <c r="G7" s="44"/>
      <c r="H7" s="35"/>
    </row>
    <row r="8" spans="1:8" ht="39.450000000000003" customHeight="1" x14ac:dyDescent="0.3">
      <c r="A8" s="34" t="s">
        <v>99</v>
      </c>
      <c r="B8" s="3"/>
      <c r="C8" s="3"/>
      <c r="D8" s="4"/>
      <c r="E8" s="35"/>
      <c r="F8" s="36"/>
      <c r="G8" s="44"/>
      <c r="H8" s="68"/>
    </row>
    <row r="9" spans="1:8" ht="39.450000000000003" customHeight="1" x14ac:dyDescent="0.3">
      <c r="A9" s="34" t="s">
        <v>100</v>
      </c>
      <c r="B9" s="3"/>
      <c r="C9" s="3"/>
      <c r="D9" s="4"/>
      <c r="E9" s="35"/>
      <c r="F9" s="36"/>
      <c r="G9" s="44"/>
      <c r="H9" s="35"/>
    </row>
    <row r="10" spans="1:8" ht="39.450000000000003" customHeight="1" x14ac:dyDescent="0.3">
      <c r="A10" s="34" t="s">
        <v>101</v>
      </c>
      <c r="B10" s="3"/>
      <c r="C10" s="3"/>
      <c r="D10" s="4"/>
      <c r="E10" s="35"/>
      <c r="F10" s="36"/>
      <c r="G10" s="44"/>
      <c r="H10" s="68"/>
    </row>
    <row r="11" spans="1:8" ht="39.450000000000003" customHeight="1" x14ac:dyDescent="0.3">
      <c r="A11" s="34" t="s">
        <v>102</v>
      </c>
      <c r="B11" s="3"/>
      <c r="C11" s="3"/>
      <c r="D11" s="4"/>
      <c r="E11" s="35"/>
      <c r="F11" s="36"/>
      <c r="G11" s="44"/>
      <c r="H11" s="40"/>
    </row>
    <row r="12" spans="1:8" ht="39.450000000000003" customHeight="1" x14ac:dyDescent="0.3">
      <c r="A12" s="34" t="s">
        <v>103</v>
      </c>
      <c r="B12" s="38"/>
      <c r="C12" s="38"/>
      <c r="D12" s="39"/>
      <c r="E12" s="40"/>
      <c r="F12" s="41"/>
      <c r="G12" s="45"/>
      <c r="H12" s="68"/>
    </row>
  </sheetData>
  <phoneticPr fontId="2" type="noConversion"/>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8" activePane="bottomLeft" state="frozen"/>
      <selection pane="bottomLeft" activeCell="D15" sqref="D15"/>
    </sheetView>
  </sheetViews>
  <sheetFormatPr defaultColWidth="9" defaultRowHeight="39.450000000000003" customHeight="1" x14ac:dyDescent="0.3"/>
  <cols>
    <col min="1" max="1" width="65.4414062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41" customHeight="1" x14ac:dyDescent="0.3">
      <c r="A1" s="30" t="s">
        <v>38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104</v>
      </c>
      <c r="B3" s="3"/>
      <c r="C3" s="3"/>
      <c r="D3" s="4"/>
      <c r="E3" s="35"/>
      <c r="F3" s="36"/>
      <c r="G3" s="44"/>
      <c r="H3" s="35"/>
    </row>
    <row r="4" spans="1:8" ht="39.450000000000003" customHeight="1" x14ac:dyDescent="0.3">
      <c r="A4" s="34" t="s">
        <v>105</v>
      </c>
      <c r="B4" s="3"/>
      <c r="C4" s="3"/>
      <c r="D4" s="4"/>
      <c r="E4" s="35"/>
      <c r="F4" s="36"/>
      <c r="G4" s="44"/>
      <c r="H4" s="68"/>
    </row>
    <row r="5" spans="1:8" ht="39.450000000000003" customHeight="1" x14ac:dyDescent="0.3">
      <c r="A5" s="34" t="s">
        <v>106</v>
      </c>
      <c r="B5" s="3"/>
      <c r="C5" s="3"/>
      <c r="D5" s="4"/>
      <c r="E5" s="35"/>
      <c r="F5" s="36"/>
      <c r="G5" s="44"/>
      <c r="H5" s="35"/>
    </row>
    <row r="6" spans="1:8" ht="39.450000000000003" customHeight="1" x14ac:dyDescent="0.3">
      <c r="A6" s="34" t="s">
        <v>107</v>
      </c>
      <c r="B6" s="3"/>
      <c r="C6" s="3"/>
      <c r="D6" s="4"/>
      <c r="E6" s="35"/>
      <c r="F6" s="36"/>
      <c r="G6" s="44"/>
      <c r="H6" s="68"/>
    </row>
    <row r="7" spans="1:8" ht="39.450000000000003" customHeight="1" x14ac:dyDescent="0.3">
      <c r="A7" s="34" t="s">
        <v>108</v>
      </c>
      <c r="B7" s="3"/>
      <c r="C7" s="3"/>
      <c r="D7" s="4"/>
      <c r="E7" s="35"/>
      <c r="F7" s="36"/>
      <c r="G7" s="44"/>
      <c r="H7" s="35"/>
    </row>
    <row r="8" spans="1:8" ht="39.450000000000003" customHeight="1" x14ac:dyDescent="0.3">
      <c r="A8" s="34" t="s">
        <v>109</v>
      </c>
      <c r="B8" s="3"/>
      <c r="C8" s="3"/>
      <c r="D8" s="4"/>
      <c r="E8" s="35"/>
      <c r="F8" s="36"/>
      <c r="G8" s="44"/>
      <c r="H8" s="68"/>
    </row>
    <row r="9" spans="1:8" ht="39.450000000000003" customHeight="1" x14ac:dyDescent="0.3">
      <c r="A9" s="34" t="s">
        <v>110</v>
      </c>
      <c r="B9" s="3"/>
      <c r="C9" s="3"/>
      <c r="D9" s="4"/>
      <c r="E9" s="35"/>
      <c r="F9" s="36"/>
      <c r="G9" s="44"/>
      <c r="H9" s="35"/>
    </row>
    <row r="10" spans="1:8" ht="39.450000000000003" customHeight="1" x14ac:dyDescent="0.3">
      <c r="A10" s="34" t="s">
        <v>111</v>
      </c>
      <c r="B10" s="3"/>
      <c r="C10" s="3"/>
      <c r="D10" s="4"/>
      <c r="E10" s="35"/>
      <c r="F10" s="36"/>
      <c r="G10" s="44"/>
      <c r="H10" s="68"/>
    </row>
    <row r="11" spans="1:8" ht="39.450000000000003" customHeight="1" x14ac:dyDescent="0.3">
      <c r="A11" s="34" t="s">
        <v>112</v>
      </c>
      <c r="B11" s="3"/>
      <c r="C11" s="3"/>
      <c r="D11" s="4"/>
      <c r="E11" s="35"/>
      <c r="F11" s="36"/>
      <c r="G11" s="44"/>
      <c r="H11" s="40"/>
    </row>
    <row r="12" spans="1:8" ht="39.450000000000003" customHeight="1" x14ac:dyDescent="0.3">
      <c r="A12" s="34" t="s">
        <v>113</v>
      </c>
      <c r="B12" s="38"/>
      <c r="C12" s="38"/>
      <c r="D12" s="39"/>
      <c r="E12" s="40"/>
      <c r="F12" s="41"/>
      <c r="G12" s="45"/>
      <c r="H12" s="68"/>
    </row>
  </sheetData>
  <phoneticPr fontId="2" type="noConversion"/>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5" activePane="bottomLeft" state="frozen"/>
      <selection pane="bottomLeft" activeCell="D12" sqref="D12"/>
    </sheetView>
  </sheetViews>
  <sheetFormatPr defaultColWidth="9" defaultRowHeight="39.450000000000003" customHeight="1" x14ac:dyDescent="0.3"/>
  <cols>
    <col min="1" max="1" width="59.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04.55" customHeight="1" x14ac:dyDescent="0.3">
      <c r="A1" s="30" t="s">
        <v>38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104</v>
      </c>
      <c r="B3" s="3"/>
      <c r="C3" s="3"/>
      <c r="D3" s="4"/>
      <c r="E3" s="35"/>
      <c r="F3" s="36"/>
      <c r="G3" s="44"/>
      <c r="H3" s="35"/>
    </row>
    <row r="4" spans="1:8" ht="39.450000000000003" customHeight="1" x14ac:dyDescent="0.3">
      <c r="A4" s="34" t="s">
        <v>105</v>
      </c>
      <c r="B4" s="3"/>
      <c r="C4" s="3"/>
      <c r="D4" s="4"/>
      <c r="E4" s="35"/>
      <c r="F4" s="36"/>
      <c r="G4" s="44"/>
      <c r="H4" s="68"/>
    </row>
    <row r="5" spans="1:8" ht="39.450000000000003" customHeight="1" x14ac:dyDescent="0.3">
      <c r="A5" s="34" t="s">
        <v>106</v>
      </c>
      <c r="B5" s="3"/>
      <c r="C5" s="3"/>
      <c r="D5" s="4"/>
      <c r="E5" s="35"/>
      <c r="F5" s="36"/>
      <c r="G5" s="44"/>
      <c r="H5" s="35"/>
    </row>
    <row r="6" spans="1:8" ht="39.450000000000003" customHeight="1" x14ac:dyDescent="0.3">
      <c r="A6" s="34" t="s">
        <v>107</v>
      </c>
      <c r="B6" s="3"/>
      <c r="C6" s="3"/>
      <c r="D6" s="4"/>
      <c r="E6" s="35"/>
      <c r="F6" s="36"/>
      <c r="G6" s="44"/>
      <c r="H6" s="68"/>
    </row>
    <row r="7" spans="1:8" ht="39.450000000000003" customHeight="1" x14ac:dyDescent="0.3">
      <c r="A7" s="34" t="s">
        <v>108</v>
      </c>
      <c r="B7" s="3"/>
      <c r="C7" s="3"/>
      <c r="D7" s="4"/>
      <c r="E7" s="35"/>
      <c r="F7" s="36"/>
      <c r="G7" s="44"/>
      <c r="H7" s="35"/>
    </row>
    <row r="8" spans="1:8" ht="39.450000000000003" customHeight="1" x14ac:dyDescent="0.3">
      <c r="A8" s="34" t="s">
        <v>109</v>
      </c>
      <c r="B8" s="3"/>
      <c r="C8" s="3"/>
      <c r="D8" s="4"/>
      <c r="E8" s="35"/>
      <c r="F8" s="36"/>
      <c r="G8" s="44"/>
      <c r="H8" s="68"/>
    </row>
    <row r="9" spans="1:8" ht="39.450000000000003" customHeight="1" x14ac:dyDescent="0.3">
      <c r="A9" s="34" t="s">
        <v>110</v>
      </c>
      <c r="B9" s="3"/>
      <c r="C9" s="3"/>
      <c r="D9" s="4"/>
      <c r="E9" s="35"/>
      <c r="F9" s="36"/>
      <c r="G9" s="44"/>
      <c r="H9" s="35"/>
    </row>
    <row r="10" spans="1:8" ht="39.450000000000003" customHeight="1" x14ac:dyDescent="0.3">
      <c r="A10" s="34" t="s">
        <v>111</v>
      </c>
      <c r="B10" s="3"/>
      <c r="C10" s="3"/>
      <c r="D10" s="4"/>
      <c r="E10" s="35"/>
      <c r="F10" s="36"/>
      <c r="G10" s="44"/>
      <c r="H10" s="68"/>
    </row>
    <row r="11" spans="1:8" ht="39.450000000000003" customHeight="1" x14ac:dyDescent="0.3">
      <c r="A11" s="34" t="s">
        <v>112</v>
      </c>
      <c r="B11" s="3"/>
      <c r="C11" s="3"/>
      <c r="D11" s="4"/>
      <c r="E11" s="35"/>
      <c r="F11" s="36"/>
      <c r="G11" s="44"/>
      <c r="H11" s="40"/>
    </row>
    <row r="12" spans="1:8" ht="39.450000000000003" customHeight="1" x14ac:dyDescent="0.3">
      <c r="A12" s="34" t="s">
        <v>113</v>
      </c>
      <c r="B12" s="38"/>
      <c r="C12" s="38"/>
      <c r="D12" s="39"/>
      <c r="E12" s="40"/>
      <c r="F12" s="41"/>
      <c r="G12" s="45"/>
      <c r="H12" s="68"/>
    </row>
  </sheetData>
  <phoneticPr fontId="2" type="noConversion"/>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5" activePane="bottomLeft" state="frozen"/>
      <selection pane="bottomLeft" activeCell="D12" sqref="D12"/>
    </sheetView>
  </sheetViews>
  <sheetFormatPr defaultColWidth="9" defaultRowHeight="39.450000000000003" customHeight="1" x14ac:dyDescent="0.3"/>
  <cols>
    <col min="1" max="1" width="68"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17.45" customHeight="1" x14ac:dyDescent="0.3">
      <c r="A1" s="30" t="s">
        <v>38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104</v>
      </c>
      <c r="B3" s="3"/>
      <c r="C3" s="3"/>
      <c r="D3" s="4"/>
      <c r="E3" s="35"/>
      <c r="F3" s="36"/>
      <c r="G3" s="44"/>
      <c r="H3" s="35"/>
    </row>
    <row r="4" spans="1:8" ht="39.450000000000003" customHeight="1" x14ac:dyDescent="0.3">
      <c r="A4" s="34" t="s">
        <v>105</v>
      </c>
      <c r="B4" s="3"/>
      <c r="C4" s="3"/>
      <c r="D4" s="4"/>
      <c r="E4" s="35"/>
      <c r="F4" s="36"/>
      <c r="G4" s="44"/>
      <c r="H4" s="68"/>
    </row>
    <row r="5" spans="1:8" ht="39.450000000000003" customHeight="1" x14ac:dyDescent="0.3">
      <c r="A5" s="34" t="s">
        <v>106</v>
      </c>
      <c r="B5" s="3"/>
      <c r="C5" s="3"/>
      <c r="D5" s="4"/>
      <c r="E5" s="35"/>
      <c r="F5" s="36"/>
      <c r="G5" s="44"/>
      <c r="H5" s="35"/>
    </row>
    <row r="6" spans="1:8" ht="39.450000000000003" customHeight="1" x14ac:dyDescent="0.3">
      <c r="A6" s="34" t="s">
        <v>107</v>
      </c>
      <c r="B6" s="3"/>
      <c r="C6" s="3"/>
      <c r="D6" s="4"/>
      <c r="E6" s="35"/>
      <c r="F6" s="36"/>
      <c r="G6" s="44"/>
      <c r="H6" s="68"/>
    </row>
    <row r="7" spans="1:8" ht="39.450000000000003" customHeight="1" x14ac:dyDescent="0.3">
      <c r="A7" s="34" t="s">
        <v>108</v>
      </c>
      <c r="B7" s="3"/>
      <c r="C7" s="3"/>
      <c r="D7" s="4"/>
      <c r="E7" s="35"/>
      <c r="F7" s="36"/>
      <c r="G7" s="44"/>
      <c r="H7" s="35"/>
    </row>
    <row r="8" spans="1:8" ht="39.450000000000003" customHeight="1" x14ac:dyDescent="0.3">
      <c r="A8" s="34" t="s">
        <v>109</v>
      </c>
      <c r="B8" s="3"/>
      <c r="C8" s="3"/>
      <c r="D8" s="4"/>
      <c r="E8" s="35"/>
      <c r="F8" s="36"/>
      <c r="G8" s="44"/>
      <c r="H8" s="68"/>
    </row>
    <row r="9" spans="1:8" ht="39.450000000000003" customHeight="1" x14ac:dyDescent="0.3">
      <c r="A9" s="34" t="s">
        <v>110</v>
      </c>
      <c r="B9" s="3"/>
      <c r="C9" s="3"/>
      <c r="D9" s="4"/>
      <c r="E9" s="35"/>
      <c r="F9" s="36"/>
      <c r="G9" s="44"/>
      <c r="H9" s="35"/>
    </row>
    <row r="10" spans="1:8" ht="39.450000000000003" customHeight="1" x14ac:dyDescent="0.3">
      <c r="A10" s="34" t="s">
        <v>111</v>
      </c>
      <c r="B10" s="3"/>
      <c r="C10" s="3"/>
      <c r="D10" s="4"/>
      <c r="E10" s="35"/>
      <c r="F10" s="36"/>
      <c r="G10" s="44"/>
      <c r="H10" s="68"/>
    </row>
    <row r="11" spans="1:8" ht="39.450000000000003" customHeight="1" x14ac:dyDescent="0.3">
      <c r="A11" s="34" t="s">
        <v>112</v>
      </c>
      <c r="B11" s="3"/>
      <c r="C11" s="3"/>
      <c r="D11" s="4"/>
      <c r="E11" s="35"/>
      <c r="F11" s="36"/>
      <c r="G11" s="44"/>
      <c r="H11" s="40"/>
    </row>
    <row r="12" spans="1:8" ht="39.450000000000003" customHeight="1" x14ac:dyDescent="0.3">
      <c r="A12" s="34" t="s">
        <v>113</v>
      </c>
      <c r="B12" s="38"/>
      <c r="C12" s="38"/>
      <c r="D12" s="39"/>
      <c r="E12" s="40"/>
      <c r="F12" s="41"/>
      <c r="G12" s="45"/>
      <c r="H12" s="68"/>
    </row>
  </sheetData>
  <phoneticPr fontId="2" type="noConversion"/>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5" activePane="bottomLeft" state="frozen"/>
      <selection pane="bottomLeft" activeCell="E11" sqref="E11"/>
    </sheetView>
  </sheetViews>
  <sheetFormatPr defaultColWidth="9" defaultRowHeight="39.450000000000003" customHeight="1" x14ac:dyDescent="0.3"/>
  <cols>
    <col min="1" max="1" width="74.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53" customHeight="1" x14ac:dyDescent="0.3">
      <c r="A1" s="30" t="s">
        <v>38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114</v>
      </c>
      <c r="B3" s="3"/>
      <c r="C3" s="3"/>
      <c r="D3" s="4"/>
      <c r="E3" s="35"/>
      <c r="F3" s="36"/>
      <c r="G3" s="44"/>
      <c r="H3" s="35"/>
    </row>
    <row r="4" spans="1:8" ht="39.450000000000003" customHeight="1" x14ac:dyDescent="0.3">
      <c r="A4" s="34" t="s">
        <v>115</v>
      </c>
      <c r="B4" s="3"/>
      <c r="C4" s="3"/>
      <c r="D4" s="4"/>
      <c r="E4" s="35"/>
      <c r="F4" s="36"/>
      <c r="G4" s="44"/>
      <c r="H4" s="68"/>
    </row>
    <row r="5" spans="1:8" ht="39.450000000000003" customHeight="1" x14ac:dyDescent="0.3">
      <c r="A5" s="34" t="s">
        <v>116</v>
      </c>
      <c r="B5" s="3"/>
      <c r="C5" s="3"/>
      <c r="D5" s="4"/>
      <c r="E5" s="35"/>
      <c r="F5" s="36"/>
      <c r="G5" s="44"/>
      <c r="H5" s="35"/>
    </row>
    <row r="6" spans="1:8" ht="39.450000000000003" customHeight="1" x14ac:dyDescent="0.3">
      <c r="A6" s="34" t="s">
        <v>117</v>
      </c>
      <c r="B6" s="3"/>
      <c r="C6" s="3"/>
      <c r="D6" s="4"/>
      <c r="E6" s="35"/>
      <c r="F6" s="36"/>
      <c r="G6" s="44"/>
      <c r="H6" s="68"/>
    </row>
    <row r="7" spans="1:8" ht="39.450000000000003" customHeight="1" x14ac:dyDescent="0.3">
      <c r="A7" s="34" t="s">
        <v>118</v>
      </c>
      <c r="B7" s="3"/>
      <c r="C7" s="3"/>
      <c r="D7" s="4"/>
      <c r="E7" s="35"/>
      <c r="F7" s="36"/>
      <c r="G7" s="44"/>
      <c r="H7" s="35"/>
    </row>
    <row r="8" spans="1:8" ht="39.450000000000003" customHeight="1" x14ac:dyDescent="0.3">
      <c r="A8" s="34" t="s">
        <v>119</v>
      </c>
      <c r="B8" s="3"/>
      <c r="C8" s="3"/>
      <c r="D8" s="4"/>
      <c r="E8" s="35"/>
      <c r="F8" s="36"/>
      <c r="G8" s="44"/>
      <c r="H8" s="68"/>
    </row>
    <row r="9" spans="1:8" ht="39.450000000000003" customHeight="1" x14ac:dyDescent="0.3">
      <c r="A9" s="34" t="s">
        <v>120</v>
      </c>
      <c r="B9" s="3"/>
      <c r="C9" s="3"/>
      <c r="D9" s="4"/>
      <c r="E9" s="35"/>
      <c r="F9" s="36"/>
      <c r="G9" s="44"/>
      <c r="H9" s="35"/>
    </row>
    <row r="10" spans="1:8" ht="39.450000000000003" customHeight="1" x14ac:dyDescent="0.3">
      <c r="A10" s="34" t="s">
        <v>121</v>
      </c>
      <c r="B10" s="3"/>
      <c r="C10" s="3"/>
      <c r="D10" s="4"/>
      <c r="E10" s="35"/>
      <c r="F10" s="36"/>
      <c r="G10" s="44"/>
      <c r="H10" s="68"/>
    </row>
    <row r="11" spans="1:8" ht="39.450000000000003" customHeight="1" x14ac:dyDescent="0.3">
      <c r="A11" s="34" t="s">
        <v>122</v>
      </c>
      <c r="B11" s="3"/>
      <c r="C11" s="3"/>
      <c r="D11" s="4"/>
      <c r="E11" s="35"/>
      <c r="F11" s="36"/>
      <c r="G11" s="44"/>
      <c r="H11" s="40"/>
    </row>
    <row r="12" spans="1:8" ht="39.450000000000003" customHeight="1" x14ac:dyDescent="0.3">
      <c r="A12" s="34" t="s">
        <v>123</v>
      </c>
      <c r="B12" s="38"/>
      <c r="C12" s="38"/>
      <c r="D12" s="39"/>
      <c r="E12" s="40"/>
      <c r="F12" s="41"/>
      <c r="G12" s="45"/>
      <c r="H12" s="68"/>
    </row>
  </sheetData>
  <phoneticPr fontId="2" type="noConversion"/>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pane="bottomLeft" activeCell="E6" sqref="E6"/>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187</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124</v>
      </c>
      <c r="B3" s="3"/>
      <c r="C3" s="3"/>
      <c r="D3" s="4"/>
      <c r="E3" s="35"/>
      <c r="F3" s="36"/>
      <c r="G3" s="44"/>
      <c r="H3" s="35"/>
    </row>
    <row r="4" spans="1:8" ht="39.450000000000003" customHeight="1" x14ac:dyDescent="0.3">
      <c r="A4" s="34" t="s">
        <v>125</v>
      </c>
      <c r="B4" s="3"/>
      <c r="C4" s="3"/>
      <c r="D4" s="4"/>
      <c r="E4" s="35"/>
      <c r="F4" s="36"/>
      <c r="G4" s="44"/>
      <c r="H4" s="68"/>
    </row>
    <row r="5" spans="1:8" ht="39.450000000000003" customHeight="1" x14ac:dyDescent="0.3">
      <c r="A5" s="34" t="s">
        <v>126</v>
      </c>
      <c r="B5" s="3"/>
      <c r="C5" s="3"/>
      <c r="D5" s="4"/>
      <c r="E5" s="35"/>
      <c r="F5" s="36"/>
      <c r="G5" s="44"/>
      <c r="H5" s="35"/>
    </row>
    <row r="6" spans="1:8" ht="39.450000000000003" customHeight="1" x14ac:dyDescent="0.3">
      <c r="A6" s="34" t="s">
        <v>127</v>
      </c>
      <c r="B6" s="3"/>
      <c r="C6" s="3"/>
      <c r="D6" s="4"/>
      <c r="E6" s="35"/>
      <c r="F6" s="36"/>
      <c r="G6" s="44"/>
      <c r="H6" s="68"/>
    </row>
    <row r="7" spans="1:8" ht="39.450000000000003" customHeight="1" x14ac:dyDescent="0.3">
      <c r="A7" s="34" t="s">
        <v>128</v>
      </c>
      <c r="B7" s="3"/>
      <c r="C7" s="3"/>
      <c r="D7" s="4"/>
      <c r="E7" s="35"/>
      <c r="F7" s="36"/>
      <c r="G7" s="44"/>
      <c r="H7" s="35"/>
    </row>
    <row r="8" spans="1:8" ht="39.450000000000003" customHeight="1" x14ac:dyDescent="0.3">
      <c r="A8" s="34" t="s">
        <v>129</v>
      </c>
      <c r="B8" s="3"/>
      <c r="C8" s="3"/>
      <c r="D8" s="4"/>
      <c r="E8" s="35"/>
      <c r="F8" s="36"/>
      <c r="G8" s="44"/>
      <c r="H8" s="68"/>
    </row>
    <row r="9" spans="1:8" ht="39.450000000000003" customHeight="1" x14ac:dyDescent="0.3">
      <c r="A9" s="34" t="s">
        <v>130</v>
      </c>
      <c r="B9" s="3"/>
      <c r="C9" s="3"/>
      <c r="D9" s="4"/>
      <c r="E9" s="35"/>
      <c r="F9" s="36"/>
      <c r="G9" s="44"/>
      <c r="H9" s="35"/>
    </row>
    <row r="10" spans="1:8" ht="39.450000000000003" customHeight="1" x14ac:dyDescent="0.3">
      <c r="A10" s="34" t="s">
        <v>131</v>
      </c>
      <c r="B10" s="3"/>
      <c r="C10" s="3"/>
      <c r="D10" s="4"/>
      <c r="E10" s="35"/>
      <c r="F10" s="36"/>
      <c r="G10" s="44"/>
      <c r="H10" s="68"/>
    </row>
    <row r="11" spans="1:8" ht="39.450000000000003" customHeight="1" x14ac:dyDescent="0.3">
      <c r="A11" s="34" t="s">
        <v>132</v>
      </c>
      <c r="B11" s="3"/>
      <c r="C11" s="3"/>
      <c r="D11" s="4"/>
      <c r="E11" s="35"/>
      <c r="F11" s="36"/>
      <c r="G11" s="44"/>
      <c r="H11" s="40"/>
    </row>
    <row r="12" spans="1:8" ht="39.450000000000003" customHeight="1" x14ac:dyDescent="0.3">
      <c r="A12" s="34" t="s">
        <v>133</v>
      </c>
      <c r="B12" s="38"/>
      <c r="C12" s="38"/>
      <c r="D12" s="39"/>
      <c r="E12" s="40"/>
      <c r="F12" s="41"/>
      <c r="G12" s="45"/>
      <c r="H12" s="68"/>
    </row>
  </sheetData>
  <phoneticPr fontId="2" type="noConversion"/>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pane ySplit="1" topLeftCell="A2" activePane="bottomLeft" state="frozen"/>
      <selection pane="bottomLeft" activeCell="D3" sqref="D3:D12"/>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182</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134</v>
      </c>
      <c r="B3" s="3"/>
      <c r="C3" s="3"/>
      <c r="D3" s="4"/>
      <c r="E3" s="35"/>
      <c r="F3" s="36"/>
      <c r="G3" s="44"/>
      <c r="H3" s="35"/>
    </row>
    <row r="4" spans="1:8" ht="39.450000000000003" customHeight="1" x14ac:dyDescent="0.3">
      <c r="A4" s="34" t="s">
        <v>135</v>
      </c>
      <c r="B4" s="3"/>
      <c r="C4" s="3"/>
      <c r="D4" s="4"/>
      <c r="E4" s="35"/>
      <c r="F4" s="36"/>
      <c r="G4" s="44"/>
      <c r="H4" s="68"/>
    </row>
    <row r="5" spans="1:8" ht="39.450000000000003" customHeight="1" x14ac:dyDescent="0.3">
      <c r="A5" s="34" t="s">
        <v>136</v>
      </c>
      <c r="B5" s="3"/>
      <c r="C5" s="3"/>
      <c r="D5" s="4"/>
      <c r="E5" s="35"/>
      <c r="F5" s="36"/>
      <c r="G5" s="44"/>
      <c r="H5" s="35"/>
    </row>
    <row r="6" spans="1:8" ht="39.450000000000003" customHeight="1" x14ac:dyDescent="0.3">
      <c r="A6" s="34" t="s">
        <v>137</v>
      </c>
      <c r="B6" s="3"/>
      <c r="C6" s="3"/>
      <c r="D6" s="4"/>
      <c r="E6" s="35"/>
      <c r="F6" s="36"/>
      <c r="G6" s="44"/>
      <c r="H6" s="68"/>
    </row>
    <row r="7" spans="1:8" ht="39.450000000000003" customHeight="1" x14ac:dyDescent="0.3">
      <c r="A7" s="34" t="s">
        <v>138</v>
      </c>
      <c r="B7" s="3"/>
      <c r="C7" s="3"/>
      <c r="D7" s="4"/>
      <c r="E7" s="35"/>
      <c r="F7" s="36"/>
      <c r="G7" s="44"/>
      <c r="H7" s="35"/>
    </row>
    <row r="8" spans="1:8" ht="39.450000000000003" customHeight="1" x14ac:dyDescent="0.3">
      <c r="A8" s="34" t="s">
        <v>139</v>
      </c>
      <c r="B8" s="3"/>
      <c r="C8" s="3"/>
      <c r="D8" s="4"/>
      <c r="E8" s="35"/>
      <c r="F8" s="36"/>
      <c r="G8" s="44"/>
      <c r="H8" s="68"/>
    </row>
    <row r="9" spans="1:8" ht="39.450000000000003" customHeight="1" x14ac:dyDescent="0.3">
      <c r="A9" s="34" t="s">
        <v>140</v>
      </c>
      <c r="B9" s="3"/>
      <c r="C9" s="3"/>
      <c r="D9" s="4"/>
      <c r="E9" s="35"/>
      <c r="F9" s="36"/>
      <c r="G9" s="44"/>
      <c r="H9" s="35"/>
    </row>
    <row r="10" spans="1:8" ht="39.450000000000003" customHeight="1" x14ac:dyDescent="0.3">
      <c r="A10" s="34" t="s">
        <v>141</v>
      </c>
      <c r="B10" s="3"/>
      <c r="C10" s="3"/>
      <c r="D10" s="4"/>
      <c r="E10" s="35"/>
      <c r="F10" s="36"/>
      <c r="G10" s="44"/>
      <c r="H10" s="68"/>
    </row>
    <row r="11" spans="1:8" ht="39.450000000000003" customHeight="1" x14ac:dyDescent="0.3">
      <c r="A11" s="34" t="s">
        <v>142</v>
      </c>
      <c r="B11" s="3"/>
      <c r="C11" s="3"/>
      <c r="D11" s="4"/>
      <c r="E11" s="35"/>
      <c r="F11" s="36"/>
      <c r="G11" s="44"/>
      <c r="H11" s="40"/>
    </row>
    <row r="12" spans="1:8" ht="39.450000000000003" customHeight="1" x14ac:dyDescent="0.3">
      <c r="A12" s="34" t="s">
        <v>143</v>
      </c>
      <c r="B12" s="38"/>
      <c r="C12" s="38"/>
      <c r="D12" s="39"/>
      <c r="E12" s="40"/>
      <c r="F12" s="41"/>
      <c r="G12" s="45"/>
      <c r="H12" s="68"/>
    </row>
  </sheetData>
  <phoneticPr fontId="2" type="noConversion"/>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pane ySplit="1" topLeftCell="A5" activePane="bottomLeft" state="frozen"/>
      <selection pane="bottomLeft" activeCell="F9" sqref="F9"/>
    </sheetView>
  </sheetViews>
  <sheetFormatPr defaultColWidth="9" defaultRowHeight="39.450000000000003" customHeight="1" x14ac:dyDescent="0.3"/>
  <cols>
    <col min="1" max="1" width="63.21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135.44999999999999" customHeight="1" x14ac:dyDescent="0.3">
      <c r="A1" s="30" t="s">
        <v>38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144</v>
      </c>
      <c r="B3" s="3"/>
      <c r="C3" s="3"/>
      <c r="D3" s="4"/>
      <c r="E3" s="35"/>
      <c r="F3" s="36"/>
      <c r="G3" s="44"/>
      <c r="H3" s="35"/>
    </row>
    <row r="4" spans="1:8" ht="39.450000000000003" customHeight="1" x14ac:dyDescent="0.3">
      <c r="A4" s="34" t="s">
        <v>145</v>
      </c>
      <c r="B4" s="3"/>
      <c r="C4" s="3"/>
      <c r="D4" s="4"/>
      <c r="E4" s="35"/>
      <c r="F4" s="36"/>
      <c r="G4" s="44"/>
      <c r="H4" s="68"/>
    </row>
    <row r="5" spans="1:8" ht="39.450000000000003" customHeight="1" x14ac:dyDescent="0.3">
      <c r="A5" s="34" t="s">
        <v>146</v>
      </c>
      <c r="B5" s="3"/>
      <c r="C5" s="3"/>
      <c r="D5" s="4"/>
      <c r="E5" s="35"/>
      <c r="F5" s="36"/>
      <c r="G5" s="44"/>
      <c r="H5" s="35"/>
    </row>
    <row r="6" spans="1:8" ht="39.450000000000003" customHeight="1" x14ac:dyDescent="0.3">
      <c r="A6" s="34" t="s">
        <v>147</v>
      </c>
      <c r="B6" s="3"/>
      <c r="C6" s="3"/>
      <c r="D6" s="4"/>
      <c r="E6" s="35"/>
      <c r="F6" s="36"/>
      <c r="G6" s="44"/>
      <c r="H6" s="68"/>
    </row>
    <row r="7" spans="1:8" ht="39.450000000000003" customHeight="1" x14ac:dyDescent="0.3">
      <c r="A7" s="34" t="s">
        <v>148</v>
      </c>
      <c r="B7" s="3"/>
      <c r="C7" s="3"/>
      <c r="D7" s="4"/>
      <c r="E7" s="35"/>
      <c r="F7" s="36"/>
      <c r="G7" s="44"/>
      <c r="H7" s="35"/>
    </row>
    <row r="8" spans="1:8" ht="39.450000000000003" customHeight="1" x14ac:dyDescent="0.3">
      <c r="A8" s="34" t="s">
        <v>149</v>
      </c>
      <c r="B8" s="3"/>
      <c r="C8" s="3"/>
      <c r="D8" s="4"/>
      <c r="E8" s="35"/>
      <c r="F8" s="36"/>
      <c r="G8" s="44"/>
      <c r="H8" s="68"/>
    </row>
    <row r="9" spans="1:8" ht="39.450000000000003" customHeight="1" x14ac:dyDescent="0.3">
      <c r="A9" s="34" t="s">
        <v>150</v>
      </c>
      <c r="B9" s="3"/>
      <c r="C9" s="3"/>
      <c r="D9" s="4"/>
      <c r="E9" s="35"/>
      <c r="F9" s="36"/>
      <c r="G9" s="44"/>
      <c r="H9" s="35"/>
    </row>
    <row r="10" spans="1:8" ht="39.450000000000003" customHeight="1" x14ac:dyDescent="0.3">
      <c r="A10" s="34" t="s">
        <v>151</v>
      </c>
      <c r="B10" s="3"/>
      <c r="C10" s="3"/>
      <c r="D10" s="4"/>
      <c r="E10" s="35"/>
      <c r="F10" s="36"/>
      <c r="G10" s="44"/>
      <c r="H10" s="68"/>
    </row>
    <row r="11" spans="1:8" ht="39.450000000000003" customHeight="1" x14ac:dyDescent="0.3">
      <c r="A11" s="34" t="s">
        <v>152</v>
      </c>
      <c r="B11" s="3"/>
      <c r="C11" s="3"/>
      <c r="D11" s="4"/>
      <c r="E11" s="35"/>
      <c r="F11" s="36"/>
      <c r="G11" s="44"/>
      <c r="H11" s="40"/>
    </row>
    <row r="12" spans="1:8" ht="39.450000000000003" customHeight="1" x14ac:dyDescent="0.3">
      <c r="A12" s="34" t="s">
        <v>153</v>
      </c>
      <c r="B12" s="38"/>
      <c r="C12" s="38"/>
      <c r="D12" s="39"/>
      <c r="E12" s="40"/>
      <c r="F12" s="41"/>
      <c r="G12" s="45"/>
      <c r="H12" s="68"/>
    </row>
  </sheetData>
  <phoneticPr fontId="2" type="noConversion"/>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ignoredErrors>
    <ignoredError sqref="D3:D10 D11: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DA88-4A91-413E-B419-7536AA0110FA}">
  <dimension ref="A1:H12"/>
  <sheetViews>
    <sheetView workbookViewId="0">
      <pane ySplit="1" topLeftCell="A2" activePane="bottomLeft" state="frozen"/>
      <selection pane="bottomLeft" activeCell="B13" sqref="B13"/>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188</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154</v>
      </c>
      <c r="B3" s="3"/>
      <c r="C3" s="3"/>
      <c r="D3" s="4"/>
      <c r="E3" s="35"/>
      <c r="F3" s="36"/>
      <c r="G3" s="44"/>
      <c r="H3" s="35"/>
    </row>
    <row r="4" spans="1:8" ht="39.450000000000003" customHeight="1" x14ac:dyDescent="0.3">
      <c r="A4" s="34" t="s">
        <v>155</v>
      </c>
      <c r="B4" s="3"/>
      <c r="C4" s="3"/>
      <c r="D4" s="4"/>
      <c r="E4" s="35"/>
      <c r="F4" s="36"/>
      <c r="G4" s="44"/>
      <c r="H4" s="68"/>
    </row>
    <row r="5" spans="1:8" ht="39.450000000000003" customHeight="1" x14ac:dyDescent="0.3">
      <c r="A5" s="34" t="s">
        <v>156</v>
      </c>
      <c r="B5" s="3"/>
      <c r="C5" s="3"/>
      <c r="D5" s="4"/>
      <c r="E5" s="35"/>
      <c r="F5" s="36"/>
      <c r="G5" s="44"/>
      <c r="H5" s="35"/>
    </row>
    <row r="6" spans="1:8" ht="39.450000000000003" customHeight="1" x14ac:dyDescent="0.3">
      <c r="A6" s="34" t="s">
        <v>157</v>
      </c>
      <c r="B6" s="3"/>
      <c r="C6" s="3"/>
      <c r="D6" s="4"/>
      <c r="E6" s="35"/>
      <c r="F6" s="36"/>
      <c r="G6" s="44"/>
      <c r="H6" s="68"/>
    </row>
    <row r="7" spans="1:8" ht="39.450000000000003" customHeight="1" x14ac:dyDescent="0.3">
      <c r="A7" s="34" t="s">
        <v>158</v>
      </c>
      <c r="B7" s="3"/>
      <c r="C7" s="3"/>
      <c r="D7" s="4"/>
      <c r="E7" s="35"/>
      <c r="F7" s="36"/>
      <c r="G7" s="44"/>
      <c r="H7" s="35"/>
    </row>
    <row r="8" spans="1:8" ht="39.450000000000003" customHeight="1" x14ac:dyDescent="0.3">
      <c r="A8" s="34" t="s">
        <v>159</v>
      </c>
      <c r="B8" s="3"/>
      <c r="C8" s="3"/>
      <c r="D8" s="4"/>
      <c r="E8" s="35"/>
      <c r="F8" s="36"/>
      <c r="G8" s="44"/>
      <c r="H8" s="68"/>
    </row>
    <row r="9" spans="1:8" ht="39.450000000000003" customHeight="1" x14ac:dyDescent="0.3">
      <c r="A9" s="34" t="s">
        <v>160</v>
      </c>
      <c r="B9" s="3"/>
      <c r="C9" s="3"/>
      <c r="D9" s="4"/>
      <c r="E9" s="35"/>
      <c r="F9" s="36"/>
      <c r="G9" s="44"/>
      <c r="H9" s="35"/>
    </row>
    <row r="10" spans="1:8" ht="39.450000000000003" customHeight="1" x14ac:dyDescent="0.3">
      <c r="A10" s="34" t="s">
        <v>161</v>
      </c>
      <c r="B10" s="3"/>
      <c r="C10" s="3"/>
      <c r="D10" s="4"/>
      <c r="E10" s="35"/>
      <c r="F10" s="36"/>
      <c r="G10" s="44"/>
      <c r="H10" s="68"/>
    </row>
    <row r="11" spans="1:8" ht="39.450000000000003" customHeight="1" x14ac:dyDescent="0.3">
      <c r="A11" s="34" t="s">
        <v>162</v>
      </c>
      <c r="B11" s="3"/>
      <c r="C11" s="3"/>
      <c r="D11" s="4"/>
      <c r="E11" s="35"/>
      <c r="F11" s="36"/>
      <c r="G11" s="44"/>
      <c r="H11" s="40"/>
    </row>
    <row r="12" spans="1:8" ht="39.450000000000003" customHeight="1" x14ac:dyDescent="0.3">
      <c r="A12" s="34" t="s">
        <v>163</v>
      </c>
      <c r="B12" s="38"/>
      <c r="C12" s="38"/>
      <c r="D12" s="39"/>
      <c r="E12" s="40"/>
      <c r="F12" s="41"/>
      <c r="G12" s="45"/>
      <c r="H12" s="68"/>
    </row>
  </sheetData>
  <phoneticPr fontId="2" type="noConversion"/>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ignoredErrors>
    <ignoredError sqref="D5:D12 D3:D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D5A0CF9-4EEE-41C0-A7A7-4DEBAD4D09F0}">
            <xm:f>Lists!$C$4</xm:f>
            <x14:dxf>
              <font>
                <color auto="1"/>
              </font>
              <fill>
                <patternFill>
                  <bgColor rgb="FFFF3300"/>
                </patternFill>
              </fill>
            </x14:dxf>
          </x14:cfRule>
          <x14:cfRule type="cellIs" priority="2" operator="equal" id="{29995A95-7551-4087-BBA8-204DA9560A68}">
            <xm:f>Lists!$C$3</xm:f>
            <x14:dxf>
              <font>
                <color auto="1"/>
              </font>
              <fill>
                <patternFill>
                  <bgColor rgb="FFFFC000"/>
                </patternFill>
              </fill>
            </x14:dxf>
          </x14:cfRule>
          <x14:cfRule type="cellIs" priority="3" operator="equal" id="{BACC51A7-81F5-4E63-A5BD-F714F292335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BEF15C-52FA-4BFE-9C45-6FAA04EC2FAB}">
          <x14:formula1>
            <xm:f>Lists!$C$2:$C$4</xm:f>
          </x14:formula1>
          <xm:sqref>D3:D50</xm:sqref>
        </x14:dataValidation>
        <x14:dataValidation type="list" allowBlank="1" showInputMessage="1" showErrorMessage="1" xr:uid="{F721531B-1B78-4792-8061-4A3CF14C730F}">
          <x14:formula1>
            <xm:f>Lists!$B$2:$B$4</xm:f>
          </x14:formula1>
          <xm:sqref>C2:C50</xm:sqref>
        </x14:dataValidation>
        <x14:dataValidation type="list" allowBlank="1" showInputMessage="1" showErrorMessage="1" xr:uid="{E27B0539-09E7-4B93-9FC0-A9A4DDE13439}">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32"/>
  <sheetViews>
    <sheetView showGridLines="0" zoomScale="85" zoomScaleNormal="85" workbookViewId="0"/>
  </sheetViews>
  <sheetFormatPr defaultColWidth="9" defaultRowHeight="18" customHeight="1" x14ac:dyDescent="0.3"/>
  <cols>
    <col min="1" max="1" width="9" style="2"/>
    <col min="2" max="2" width="69.77734375" style="2" customWidth="1"/>
    <col min="3" max="11" width="8.77734375" style="2" customWidth="1"/>
    <col min="12" max="16384" width="9" style="2"/>
  </cols>
  <sheetData>
    <row r="2" spans="1:12" ht="72.75" customHeight="1" x14ac:dyDescent="0.3"/>
    <row r="3" spans="1:12" ht="18" customHeight="1" thickBot="1" x14ac:dyDescent="0.35"/>
    <row r="4" spans="1:12" ht="20.55" customHeight="1" thickTop="1" thickBot="1" x14ac:dyDescent="0.35">
      <c r="B4" s="99" t="s">
        <v>0</v>
      </c>
      <c r="C4" s="99"/>
      <c r="D4" s="99"/>
      <c r="E4" s="99"/>
      <c r="F4" s="99"/>
      <c r="G4" s="99"/>
      <c r="I4" s="89" t="s">
        <v>1</v>
      </c>
      <c r="J4" s="90"/>
      <c r="K4" s="90"/>
      <c r="L4" s="91"/>
    </row>
    <row r="5" spans="1:12" ht="20.55" customHeight="1" thickBot="1" x14ac:dyDescent="0.35">
      <c r="B5" s="74" t="s">
        <v>2</v>
      </c>
      <c r="C5" s="98"/>
      <c r="D5" s="98"/>
      <c r="E5" s="98"/>
      <c r="F5" s="98"/>
      <c r="G5" s="98"/>
      <c r="I5" s="92"/>
      <c r="J5" s="93"/>
      <c r="K5" s="93"/>
      <c r="L5" s="94"/>
    </row>
    <row r="6" spans="1:12" ht="20.55" customHeight="1" thickBot="1" x14ac:dyDescent="0.35">
      <c r="B6" s="74" t="s">
        <v>3</v>
      </c>
      <c r="C6" s="98"/>
      <c r="D6" s="98"/>
      <c r="E6" s="98"/>
      <c r="F6" s="98"/>
      <c r="G6" s="98"/>
      <c r="I6" s="92"/>
      <c r="J6" s="93"/>
      <c r="K6" s="93"/>
      <c r="L6" s="94"/>
    </row>
    <row r="7" spans="1:12" ht="20.55" customHeight="1" thickBot="1" x14ac:dyDescent="0.35">
      <c r="B7" s="74" t="s">
        <v>4</v>
      </c>
      <c r="C7" s="98"/>
      <c r="D7" s="98"/>
      <c r="E7" s="98"/>
      <c r="F7" s="98"/>
      <c r="G7" s="98"/>
      <c r="I7" s="92"/>
      <c r="J7" s="93"/>
      <c r="K7" s="93"/>
      <c r="L7" s="94"/>
    </row>
    <row r="8" spans="1:12" ht="20.55" customHeight="1" thickBot="1" x14ac:dyDescent="0.35">
      <c r="B8" s="74" t="s">
        <v>5</v>
      </c>
      <c r="C8" s="98"/>
      <c r="D8" s="98"/>
      <c r="E8" s="98"/>
      <c r="F8" s="98"/>
      <c r="G8" s="98"/>
      <c r="I8" s="95"/>
      <c r="J8" s="96"/>
      <c r="K8" s="96"/>
      <c r="L8" s="97"/>
    </row>
    <row r="9" spans="1:12" ht="18" customHeight="1" x14ac:dyDescent="0.3">
      <c r="B9" s="18"/>
      <c r="C9" s="18"/>
      <c r="D9"/>
    </row>
    <row r="10" spans="1:12" ht="18" customHeight="1" x14ac:dyDescent="0.3">
      <c r="A10" s="83" t="s">
        <v>6</v>
      </c>
      <c r="B10" s="83" t="s">
        <v>7</v>
      </c>
      <c r="C10" s="87" t="s">
        <v>8</v>
      </c>
      <c r="D10" s="87"/>
      <c r="E10" s="87"/>
      <c r="F10" s="88" t="s">
        <v>9</v>
      </c>
      <c r="G10" s="88"/>
      <c r="H10" s="88"/>
      <c r="I10" s="84" t="s">
        <v>10</v>
      </c>
      <c r="J10" s="85"/>
      <c r="K10" s="85"/>
      <c r="L10" s="86"/>
    </row>
    <row r="11" spans="1:12" s="5" customFormat="1" ht="31.2" customHeight="1" x14ac:dyDescent="0.3">
      <c r="A11" s="83"/>
      <c r="B11" s="83"/>
      <c r="C11" s="6" t="s">
        <v>11</v>
      </c>
      <c r="D11" s="7" t="s">
        <v>12</v>
      </c>
      <c r="E11" s="8" t="s">
        <v>13</v>
      </c>
      <c r="F11" s="6" t="s">
        <v>11</v>
      </c>
      <c r="G11" s="7" t="s">
        <v>12</v>
      </c>
      <c r="H11" s="8" t="s">
        <v>13</v>
      </c>
      <c r="I11" s="9" t="s">
        <v>14</v>
      </c>
      <c r="J11" s="10" t="s">
        <v>15</v>
      </c>
      <c r="K11" s="11" t="s">
        <v>16</v>
      </c>
      <c r="L11" s="14" t="s">
        <v>17</v>
      </c>
    </row>
    <row r="12" spans="1:12" s="5" customFormat="1" ht="31.2" customHeight="1" x14ac:dyDescent="0.3">
      <c r="A12" s="75"/>
      <c r="B12" s="77" t="s">
        <v>190</v>
      </c>
      <c r="C12" s="81"/>
      <c r="D12" s="81"/>
      <c r="E12" s="81"/>
      <c r="F12" s="81"/>
      <c r="G12" s="81"/>
      <c r="H12" s="81"/>
      <c r="I12" s="81"/>
      <c r="J12" s="81"/>
      <c r="K12" s="81"/>
      <c r="L12" s="82"/>
    </row>
    <row r="13" spans="1:12" ht="92.4" customHeight="1" x14ac:dyDescent="0.3">
      <c r="A13" s="78" t="s">
        <v>164</v>
      </c>
      <c r="B13" s="80" t="s">
        <v>184</v>
      </c>
      <c r="C13" s="16">
        <f>COUNTIF('Criteria 1a,b,c'!$B$3:$B$50,"Low")</f>
        <v>0</v>
      </c>
      <c r="D13" s="16">
        <f>COUNTIF('Criteria 1a,b,c'!$B$3:$B$50,"Medium")</f>
        <v>0</v>
      </c>
      <c r="E13" s="16">
        <f>COUNTIF('Criteria 1a,b,c'!$B$3:$B$50,"High")</f>
        <v>0</v>
      </c>
      <c r="F13" s="17">
        <f>COUNTIF('Criteria 1a,b,c'!$C$3:$C$50,"Low")</f>
        <v>0</v>
      </c>
      <c r="G13" s="17">
        <f>COUNTIF('Criteria 1a,b,c'!$C$3:$C$50,"Medium")</f>
        <v>0</v>
      </c>
      <c r="H13" s="17">
        <f>COUNTIF('Criteria 1a,b,c'!$C$3:$C$50,"High")</f>
        <v>0</v>
      </c>
      <c r="I13" s="15">
        <f>COUNTIF('Criteria 1a,b,c'!$D$3:$D$50,"Fully Compliant")</f>
        <v>0</v>
      </c>
      <c r="J13" s="15">
        <f>COUNTIF('Criteria 1a,b,c'!$D$3:$D$50,"Partially Compliant")</f>
        <v>0</v>
      </c>
      <c r="K13" s="15">
        <f>COUNTIF('Criteria 1a,b,c'!$D$3:$D$50,"Non Compliant")</f>
        <v>0</v>
      </c>
      <c r="L13" s="13"/>
    </row>
    <row r="14" spans="1:12" ht="63" customHeight="1" x14ac:dyDescent="0.3">
      <c r="A14" s="3" t="s">
        <v>165</v>
      </c>
      <c r="B14" s="79" t="s">
        <v>180</v>
      </c>
      <c r="C14" s="16">
        <f>COUNTIF('Criteria 1d,e,f'!$B$3:$B$50,"Low")</f>
        <v>0</v>
      </c>
      <c r="D14" s="16">
        <f>COUNTIF('Criteria 1d,e,f'!$B$3:$B$50,"Medium")</f>
        <v>0</v>
      </c>
      <c r="E14" s="16">
        <f>COUNTIF('Criteria 1d,e,f'!$B$3:$B$50,"High")</f>
        <v>0</v>
      </c>
      <c r="F14" s="17">
        <f>COUNTIF('Criteria 1d,e,f'!$C$3:$C$50,"Low")</f>
        <v>0</v>
      </c>
      <c r="G14" s="17">
        <f>COUNTIF('Criteria 1d,e,f'!$C$3:$C$50,"Medium")</f>
        <v>0</v>
      </c>
      <c r="H14" s="17">
        <f>COUNTIF('Criteria 1d,e,f'!$C$3:$C$50,"High")</f>
        <v>0</v>
      </c>
      <c r="I14" s="15">
        <f>COUNTIF('Criteria 1d,e,f'!$D$3:$D$50,"Fully Compliant")</f>
        <v>0</v>
      </c>
      <c r="J14" s="15">
        <f>COUNTIF('Criteria 1d,e,f'!$D$3:$D$50,"Partially Compliant")</f>
        <v>0</v>
      </c>
      <c r="K14" s="15">
        <f>COUNTIF('Criteria 1d,e,f'!$D$3:$D$50,"Non Compliant")</f>
        <v>0</v>
      </c>
      <c r="L14" s="13"/>
    </row>
    <row r="15" spans="1:12" ht="78" customHeight="1" x14ac:dyDescent="0.3">
      <c r="A15" s="3" t="s">
        <v>166</v>
      </c>
      <c r="B15" s="12" t="s">
        <v>181</v>
      </c>
      <c r="C15" s="16">
        <f>COUNTIF('Criteria 1g,h,i,j'!$B$3:$B$50,"Low")</f>
        <v>0</v>
      </c>
      <c r="D15" s="16">
        <f>COUNTIF('Criteria 1g,h,i,j'!$B$3:$B$50,"Medium")</f>
        <v>0</v>
      </c>
      <c r="E15" s="16">
        <f>COUNTIF('Criteria 1g,h,i,j'!$B$3:$B$50,"High")</f>
        <v>0</v>
      </c>
      <c r="F15" s="17">
        <f>COUNTIF('Criteria 1g,h,i,j'!$C$3:$C$50,"Low")</f>
        <v>0</v>
      </c>
      <c r="G15" s="17">
        <f>COUNTIF('Criteria 1g,h,i,j'!$C$3:$C$50,"Medium")</f>
        <v>0</v>
      </c>
      <c r="H15" s="17">
        <f>COUNTIF('Criteria 1g,h,i,j'!$C$3:$C$50,"High")</f>
        <v>0</v>
      </c>
      <c r="I15" s="15">
        <f>COUNTIF('Criteria 1g,h,i,j'!$D$3:$D$50,"Fully Compliant")</f>
        <v>0</v>
      </c>
      <c r="J15" s="15">
        <f>COUNTIF('Criteria 1g,h,i,j'!$D$3:$D$50,"Partially Compliant")</f>
        <v>0</v>
      </c>
      <c r="K15" s="15">
        <f>COUNTIF('Criteria 1g,h,i,j'!$D$3:$D$50,"Non Compliant")</f>
        <v>0</v>
      </c>
      <c r="L15" s="13"/>
    </row>
    <row r="16" spans="1:12" ht="60" customHeight="1" x14ac:dyDescent="0.3">
      <c r="A16" s="3">
        <v>2</v>
      </c>
      <c r="B16" s="12" t="s">
        <v>167</v>
      </c>
      <c r="C16" s="16">
        <f>COUNTIF('Criteria 2'!$B$3:$B$50,"Low")</f>
        <v>0</v>
      </c>
      <c r="D16" s="16">
        <f>COUNTIF('Criteria 2'!$B$3:$B$50,"Medium")</f>
        <v>0</v>
      </c>
      <c r="E16" s="16">
        <f>COUNTIF('Criteria 2'!$B$3:$B$50,"High")</f>
        <v>0</v>
      </c>
      <c r="F16" s="17">
        <f>COUNTIF('Criteria 2'!$C$3:$C$50,"Low")</f>
        <v>0</v>
      </c>
      <c r="G16" s="17">
        <f>COUNTIF('Criteria 2'!$C$3:$C$50,"Medium")</f>
        <v>0</v>
      </c>
      <c r="H16" s="17">
        <f>COUNTIF('Criteria 2'!$C$3:$C$50,"High")</f>
        <v>0</v>
      </c>
      <c r="I16" s="15">
        <f>COUNTIF('Criteria 2'!$D$3:$D$50,"Fully Compliant")</f>
        <v>0</v>
      </c>
      <c r="J16" s="15">
        <f>COUNTIF('Criteria 2'!$D$3:$D$50,"Partially Compliant")</f>
        <v>0</v>
      </c>
      <c r="K16" s="15">
        <f>COUNTIF('Criteria 2'!$D$3:$D$50,"Non Compliant")</f>
        <v>0</v>
      </c>
      <c r="L16" s="13"/>
    </row>
    <row r="17" spans="1:12" ht="60" customHeight="1" x14ac:dyDescent="0.3">
      <c r="A17" s="3">
        <v>3</v>
      </c>
      <c r="B17" s="12" t="s">
        <v>168</v>
      </c>
      <c r="C17" s="16">
        <f>COUNTIF('Criteria 3'!$B$3:$B$50,"Low")</f>
        <v>0</v>
      </c>
      <c r="D17" s="16">
        <f>COUNTIF('Criteria 3'!$B$3:$B$50,"Medium")</f>
        <v>0</v>
      </c>
      <c r="E17" s="16">
        <f>COUNTIF('Criteria 3'!$B$3:$B$50,"High")</f>
        <v>0</v>
      </c>
      <c r="F17" s="17">
        <f>COUNTIF('Criteria 3'!$C$3:$C$50,"Low")</f>
        <v>0</v>
      </c>
      <c r="G17" s="17">
        <f>COUNTIF('Criteria 3'!$C$3:$C$50,"Medium")</f>
        <v>0</v>
      </c>
      <c r="H17" s="17">
        <f>COUNTIF('Criteria 3'!$C$3:$C$50,"High")</f>
        <v>0</v>
      </c>
      <c r="I17" s="15">
        <f>COUNTIF('Criteria 3'!$D$3:$D$50,"Fully Compliant")</f>
        <v>0</v>
      </c>
      <c r="J17" s="15">
        <f>COUNTIF('Criteria 3'!$D$3:$D$50,"Partially Compliant")</f>
        <v>0</v>
      </c>
      <c r="K17" s="15">
        <f>COUNTIF('Criteria 3'!$D$3:$D$50,"Non Compliant")</f>
        <v>0</v>
      </c>
      <c r="L17" s="13"/>
    </row>
    <row r="18" spans="1:12" ht="60" customHeight="1" x14ac:dyDescent="0.3">
      <c r="A18" s="3">
        <v>4</v>
      </c>
      <c r="B18" s="12" t="s">
        <v>169</v>
      </c>
      <c r="C18" s="16">
        <f>COUNTIF('Criteria 4'!$B$3:$B$50,"Low")</f>
        <v>0</v>
      </c>
      <c r="D18" s="16">
        <f>COUNTIF('Criteria 4'!$B$3:$B$50,"Medium")</f>
        <v>0</v>
      </c>
      <c r="E18" s="16">
        <f>COUNTIF('Criteria 4'!$B$3:$B$50,"High")</f>
        <v>0</v>
      </c>
      <c r="F18" s="17">
        <f>COUNTIF('Criteria 4'!$C$3:$C$50,"Low")</f>
        <v>0</v>
      </c>
      <c r="G18" s="17">
        <f>COUNTIF('Criteria 4'!$C$3:$C$50,"Medium")</f>
        <v>0</v>
      </c>
      <c r="H18" s="17">
        <f>COUNTIF('Criteria 4'!$C$3:$C$50,"High")</f>
        <v>0</v>
      </c>
      <c r="I18" s="15">
        <f>COUNTIF('Criteria 4'!$D$3:$D$50,"Fully Compliant")</f>
        <v>0</v>
      </c>
      <c r="J18" s="15">
        <f>COUNTIF('Criteria 4'!$D$3:$D$50,"Partially Compliant")</f>
        <v>0</v>
      </c>
      <c r="K18" s="15">
        <f>COUNTIF('Criteria 4'!$D$3:$D$50,"Non Compliant")</f>
        <v>0</v>
      </c>
      <c r="L18" s="13"/>
    </row>
    <row r="19" spans="1:12" ht="60" customHeight="1" x14ac:dyDescent="0.3">
      <c r="A19" s="3">
        <v>5</v>
      </c>
      <c r="B19" s="12" t="s">
        <v>170</v>
      </c>
      <c r="C19" s="16">
        <f>COUNTIF('Criteria 5'!$B$3:$B$50,"Low")</f>
        <v>0</v>
      </c>
      <c r="D19" s="16">
        <f>COUNTIF('Criteria 5'!$B$3:$B$50,"Medium")</f>
        <v>0</v>
      </c>
      <c r="E19" s="16">
        <f>COUNTIF('Criteria 5'!$B$3:$B$50,"High")</f>
        <v>0</v>
      </c>
      <c r="F19" s="17">
        <f>COUNTIF('Criteria 5'!$C$3:$C$50,"Low")</f>
        <v>0</v>
      </c>
      <c r="G19" s="17">
        <f>COUNTIF('Criteria 5'!$C$3:$C$50,"Medium")</f>
        <v>0</v>
      </c>
      <c r="H19" s="17">
        <f>COUNTIF('Criteria 5'!$C$3:$C$50,"High")</f>
        <v>0</v>
      </c>
      <c r="I19" s="15">
        <f>COUNTIF('Criteria 5'!$D$3:$D$50,"Fully Compliant")</f>
        <v>0</v>
      </c>
      <c r="J19" s="15">
        <f>COUNTIF('Criteria 5'!$D$3:$D$50,"Partially Compliant")</f>
        <v>0</v>
      </c>
      <c r="K19" s="15">
        <f>COUNTIF('Criteria 5'!$D$3:$D$50,"Non Compliant")</f>
        <v>0</v>
      </c>
      <c r="L19" s="13"/>
    </row>
    <row r="20" spans="1:12" ht="60" customHeight="1" x14ac:dyDescent="0.3">
      <c r="A20" s="3">
        <v>6</v>
      </c>
      <c r="B20" s="12" t="s">
        <v>171</v>
      </c>
      <c r="C20" s="16">
        <f>COUNTIF('Criteria 6'!$B$3:$B$50,"Low")</f>
        <v>0</v>
      </c>
      <c r="D20" s="16">
        <f>COUNTIF('Criteria 6'!$B$3:$B$50,"Medium")</f>
        <v>0</v>
      </c>
      <c r="E20" s="16">
        <f>COUNTIF('Criteria 6'!$B$3:$B$50,"High")</f>
        <v>0</v>
      </c>
      <c r="F20" s="17">
        <f>COUNTIF('Criteria 6'!$C$3:$C$50,"Low")</f>
        <v>0</v>
      </c>
      <c r="G20" s="17">
        <f>COUNTIF('Criteria 6'!$C$3:$C$50,"Medium")</f>
        <v>0</v>
      </c>
      <c r="H20" s="17">
        <f>COUNTIF('Criteria 6'!$C$3:$C$50,"High")</f>
        <v>0</v>
      </c>
      <c r="I20" s="15">
        <f>COUNTIF('Criteria 6'!$D$3:$D$50,"Fully Compliant")</f>
        <v>0</v>
      </c>
      <c r="J20" s="15">
        <f>COUNTIF('Criteria 6'!$D$3:$D$50,"Partially Compliant")</f>
        <v>0</v>
      </c>
      <c r="K20" s="15">
        <f>COUNTIF('Criteria 6'!$D$3:$D$50,"Non Compliant")</f>
        <v>0</v>
      </c>
      <c r="L20" s="13"/>
    </row>
    <row r="21" spans="1:12" ht="133.94999999999999" customHeight="1" x14ac:dyDescent="0.3">
      <c r="A21" s="3" t="s">
        <v>172</v>
      </c>
      <c r="B21" s="12" t="s">
        <v>173</v>
      </c>
      <c r="C21" s="16">
        <f>COUNTIF('Criteria 7a,b,c'!$B$3:$B$50,"Low")</f>
        <v>0</v>
      </c>
      <c r="D21" s="16">
        <f>COUNTIF('Criteria 7a,b,c'!$B$3:$B$50,"Medium")</f>
        <v>0</v>
      </c>
      <c r="E21" s="16">
        <f>COUNTIF('Criteria 7a,b,c'!$B$3:$B$50,"High")</f>
        <v>0</v>
      </c>
      <c r="F21" s="17">
        <f>COUNTIF('Criteria 7a,b,c'!$C$3:$C$50,"Low")</f>
        <v>0</v>
      </c>
      <c r="G21" s="17">
        <f>COUNTIF('Criteria 7a,b,c'!$C$3:$C$50,"Medium")</f>
        <v>0</v>
      </c>
      <c r="H21" s="17">
        <f>COUNTIF('Criteria 7a,b,c'!$C$3:$C$50,"High")</f>
        <v>0</v>
      </c>
      <c r="I21" s="15">
        <f>COUNTIF('Criteria 7a,b,c'!$D$3:$D$50,"Fully Compliant")</f>
        <v>0</v>
      </c>
      <c r="J21" s="15">
        <f>COUNTIF('Criteria 7a,b,c'!$D$3:$D$50,"Partially Compliant")</f>
        <v>0</v>
      </c>
      <c r="K21" s="15">
        <f>COUNTIF('Criteria 7a,b,c'!$D$3:$D$50,"Non Compliant")</f>
        <v>0</v>
      </c>
      <c r="L21" s="13"/>
    </row>
    <row r="22" spans="1:12" ht="97.05" customHeight="1" x14ac:dyDescent="0.3">
      <c r="A22" s="3" t="s">
        <v>175</v>
      </c>
      <c r="B22" s="12" t="s">
        <v>174</v>
      </c>
      <c r="C22" s="16">
        <f>COUNTIF('Criteria 7d,e,f'!$B$3:$B$50,"Low")</f>
        <v>0</v>
      </c>
      <c r="D22" s="16">
        <f>COUNTIF('Criteria 7d,e,f'!$B$3:$B$50,"Medium")</f>
        <v>0</v>
      </c>
      <c r="E22" s="16">
        <f>COUNTIF('Criteria 7d,e,f'!$B$3:$B$50,"High")</f>
        <v>0</v>
      </c>
      <c r="F22" s="17">
        <f>COUNTIF('Criteria 7d,e,f'!$C$3:$C$50,"Low")</f>
        <v>0</v>
      </c>
      <c r="G22" s="17">
        <f>COUNTIF('Criteria 7d,e,f'!$C$3:$C$50,"Medium")</f>
        <v>0</v>
      </c>
      <c r="H22" s="17">
        <f>COUNTIF('Criteria 7d,e,f'!$C$3:$C$50,"High")</f>
        <v>0</v>
      </c>
      <c r="I22" s="15">
        <f>COUNTIF('Criteria 7d,e,f'!$D$3:$D$50,"Fully Compliant")</f>
        <v>0</v>
      </c>
      <c r="J22" s="15">
        <f>COUNTIF('Criteria 7d,e,f'!$D$3:$D$50,"Partially Compliant")</f>
        <v>0</v>
      </c>
      <c r="K22" s="15">
        <f>COUNTIF('Criteria 7d,e,f'!$D$3:$D$50,"Non Compliant")</f>
        <v>0</v>
      </c>
      <c r="L22" s="13"/>
    </row>
    <row r="23" spans="1:12" ht="94.05" customHeight="1" x14ac:dyDescent="0.3">
      <c r="A23" s="3" t="s">
        <v>177</v>
      </c>
      <c r="B23" s="12" t="s">
        <v>176</v>
      </c>
      <c r="C23" s="16">
        <f>COUNTIF('Criteria 7g,h,i'!$B$3:$B$50,"Low")</f>
        <v>0</v>
      </c>
      <c r="D23" s="16">
        <f>COUNTIF('Criteria 7g,h,i'!$B$3:$B$50,"Medium")</f>
        <v>0</v>
      </c>
      <c r="E23" s="16">
        <f>COUNTIF('Criteria 7g,h,i'!$B$3:$B$50,"High")</f>
        <v>0</v>
      </c>
      <c r="F23" s="17">
        <f>COUNTIF('Criteria 7g,h,i'!$C$3:$C$50,"Low")</f>
        <v>0</v>
      </c>
      <c r="G23" s="17">
        <f>COUNTIF('Criteria 7g,h,i'!$C$3:$C$50,"Medium")</f>
        <v>0</v>
      </c>
      <c r="H23" s="17">
        <f>COUNTIF('Criteria 7g,h,i'!$C$3:$C$50,"High")</f>
        <v>0</v>
      </c>
      <c r="I23" s="15">
        <f>COUNTIF('Criteria 7g,h,i'!$D$3:$D$50,"Fully Compliant")</f>
        <v>0</v>
      </c>
      <c r="J23" s="15">
        <f>COUNTIF('Criteria 7g,h,i'!$D$3:$D$50,"Partially Compliant")</f>
        <v>0</v>
      </c>
      <c r="K23" s="15">
        <f>COUNTIF('Criteria 7g,h,i'!$D$3:$D$50,"Non Compliant")</f>
        <v>0</v>
      </c>
      <c r="L23" s="13"/>
    </row>
    <row r="24" spans="1:12" ht="163.05000000000001" customHeight="1" x14ac:dyDescent="0.3">
      <c r="A24" s="3" t="s">
        <v>179</v>
      </c>
      <c r="B24" s="12" t="s">
        <v>178</v>
      </c>
      <c r="C24" s="16">
        <f>COUNTIF('Criteria 8a,b,c'!$B$3:$B$50,"Low")</f>
        <v>0</v>
      </c>
      <c r="D24" s="16">
        <f>COUNTIF('Criteria 8a,b,c'!$B$3:$B$50,"Medium")</f>
        <v>0</v>
      </c>
      <c r="E24" s="16">
        <f>COUNTIF('Criteria 8a,b,c'!$B$3:$B$50,"High")</f>
        <v>0</v>
      </c>
      <c r="F24" s="17">
        <f>COUNTIF('Criteria 8a,b,c'!$C$3:$C$50,"Low")</f>
        <v>0</v>
      </c>
      <c r="G24" s="17">
        <f>COUNTIF('Criteria 8a,b,c'!$C$3:$C$50,"Medium")</f>
        <v>0</v>
      </c>
      <c r="H24" s="17">
        <f>COUNTIF('Criteria 8a,b,c'!$C$3:$C$50,"High")</f>
        <v>0</v>
      </c>
      <c r="I24" s="15">
        <f>COUNTIF('Criteria 8a,b,c'!$D$3:$D$50,"Fully Compliant")</f>
        <v>0</v>
      </c>
      <c r="J24" s="15">
        <f>COUNTIF('Criteria 8a,b,c'!$D$3:$D$50,"Partially Compliant")</f>
        <v>0</v>
      </c>
      <c r="K24" s="15">
        <f>COUNTIF('Criteria 8a,b,c'!$D$3:$D$50,"Non Compliant")</f>
        <v>0</v>
      </c>
      <c r="L24" s="13"/>
    </row>
    <row r="25" spans="1:12" ht="29.25" customHeight="1" x14ac:dyDescent="0.3">
      <c r="A25" s="3"/>
      <c r="B25" s="76" t="s">
        <v>189</v>
      </c>
      <c r="C25" s="81"/>
      <c r="D25" s="81"/>
      <c r="E25" s="81"/>
      <c r="F25" s="81"/>
      <c r="G25" s="81"/>
      <c r="H25" s="81"/>
      <c r="I25" s="81"/>
      <c r="J25" s="81"/>
      <c r="K25" s="81"/>
      <c r="L25" s="82"/>
    </row>
    <row r="26" spans="1:12" ht="27.9" customHeight="1" x14ac:dyDescent="0.3">
      <c r="A26" s="3">
        <v>9</v>
      </c>
      <c r="B26" s="12" t="s">
        <v>187</v>
      </c>
      <c r="C26" s="16">
        <f>COUNTIF('Criteria 9'!$B$3:$B$50,"Low")</f>
        <v>0</v>
      </c>
      <c r="D26" s="16">
        <f>COUNTIF('Criteria 9'!$B$3:$B$50,"Medium")</f>
        <v>0</v>
      </c>
      <c r="E26" s="16">
        <f>COUNTIF('Criteria 9'!$B$3:$B$50,"High")</f>
        <v>0</v>
      </c>
      <c r="F26" s="17">
        <f>COUNTIF('Criteria 9'!$C$3:$C$50,"Low")</f>
        <v>0</v>
      </c>
      <c r="G26" s="17">
        <f>COUNTIF('Criteria 9'!$C$3:$C$50,"Medium")</f>
        <v>0</v>
      </c>
      <c r="H26" s="17">
        <f>COUNTIF('Criteria 9'!$C$3:$C$50,"High")</f>
        <v>0</v>
      </c>
      <c r="I26" s="15">
        <f>COUNTIF('Criteria 9'!$D$3:$D$50,"Fully Compliant")</f>
        <v>0</v>
      </c>
      <c r="J26" s="15">
        <f>COUNTIF('Criteria 9'!$D$3:$D$50,"Partially Compliant")</f>
        <v>0</v>
      </c>
      <c r="K26" s="15">
        <f>COUNTIF('Criteria 9'!$D$3:$D$50,"Non Compliant")</f>
        <v>0</v>
      </c>
      <c r="L26" s="13"/>
    </row>
    <row r="27" spans="1:12" ht="60" customHeight="1" x14ac:dyDescent="0.3">
      <c r="A27" s="3">
        <v>10</v>
      </c>
      <c r="B27" s="12" t="s">
        <v>182</v>
      </c>
      <c r="C27" s="16">
        <f>COUNTIF('Criteria 10'!$B$3:$B$50,"Low")</f>
        <v>0</v>
      </c>
      <c r="D27" s="16">
        <f>COUNTIF('Criteria 10'!$B$3:$B$50,"Medium")</f>
        <v>0</v>
      </c>
      <c r="E27" s="16">
        <f>COUNTIF('Criteria 10'!$B$3:$B$50,"High")</f>
        <v>0</v>
      </c>
      <c r="F27" s="17">
        <f>COUNTIF('Criteria 10'!$C$3:$C$50,"Low")</f>
        <v>0</v>
      </c>
      <c r="G27" s="17">
        <f>COUNTIF('Criteria 10'!$C$3:$C$50,"Medium")</f>
        <v>0</v>
      </c>
      <c r="H27" s="17">
        <f>COUNTIF('Criteria 10'!$C$3:$C$50,"High")</f>
        <v>0</v>
      </c>
      <c r="I27" s="15">
        <f>COUNTIF('Criteria 10'!$D$3:$D$50,"Fully Compliant")</f>
        <v>0</v>
      </c>
      <c r="J27" s="15">
        <f>COUNTIF('Criteria 10'!$D$3:$D$50,"Partially Compliant")</f>
        <v>0</v>
      </c>
      <c r="K27" s="15">
        <f>COUNTIF('Criteria 10'!$D$3:$D$50,"Non Compliant")</f>
        <v>0</v>
      </c>
      <c r="L27" s="13"/>
    </row>
    <row r="28" spans="1:12" ht="102" customHeight="1" x14ac:dyDescent="0.3">
      <c r="A28" s="3">
        <v>11</v>
      </c>
      <c r="B28" s="12" t="s">
        <v>183</v>
      </c>
      <c r="C28" s="16">
        <f>COUNTIF('Criteria 11a,b,c'!$B$3:$B$50,"Low")</f>
        <v>0</v>
      </c>
      <c r="D28" s="16">
        <f>COUNTIF('Criteria 11a,b,c'!$B$3:$B$50,"Medium")</f>
        <v>0</v>
      </c>
      <c r="E28" s="16">
        <f>COUNTIF('Criteria 11a,b,c'!$B$3:$B$50,"High")</f>
        <v>0</v>
      </c>
      <c r="F28" s="17">
        <f>COUNTIF('Criteria 11a,b,c'!$C$3:$C$50,"Low")</f>
        <v>0</v>
      </c>
      <c r="G28" s="17">
        <f>COUNTIF('Criteria 11a,b,c'!$C$3:$C$50,"Medium")</f>
        <v>0</v>
      </c>
      <c r="H28" s="17">
        <f>COUNTIF('Criteria 11a,b,c'!$C$3:$C$50,"High")</f>
        <v>0</v>
      </c>
      <c r="I28" s="15">
        <f>COUNTIF('Criteria 11a,b,c'!$D$3:$D$50,"Fully Compliant")</f>
        <v>0</v>
      </c>
      <c r="J28" s="15">
        <f>COUNTIF('Criteria 11a,b,c'!$D$3:$D$50,"Partially Compliant")</f>
        <v>0</v>
      </c>
      <c r="K28" s="15">
        <f>COUNTIF('Criteria 11a,b,c'!$D$3:$D$50,"Non Compliant")</f>
        <v>0</v>
      </c>
      <c r="L28" s="13"/>
    </row>
    <row r="29" spans="1:12" ht="29.25" customHeight="1" x14ac:dyDescent="0.3">
      <c r="A29" s="3"/>
      <c r="B29" s="76" t="s">
        <v>191</v>
      </c>
      <c r="C29" s="81"/>
      <c r="D29" s="81"/>
      <c r="E29" s="81"/>
      <c r="F29" s="81"/>
      <c r="G29" s="81"/>
      <c r="H29" s="81"/>
      <c r="I29" s="81"/>
      <c r="J29" s="81"/>
      <c r="K29" s="81"/>
      <c r="L29" s="82"/>
    </row>
    <row r="30" spans="1:12" ht="60" customHeight="1" thickBot="1" x14ac:dyDescent="0.35">
      <c r="A30" s="3">
        <v>12</v>
      </c>
      <c r="B30" s="12" t="s">
        <v>188</v>
      </c>
      <c r="C30" s="16">
        <f>COUNTIF('Criteria 12'!$B$3:$B$50,"Low")</f>
        <v>0</v>
      </c>
      <c r="D30" s="16">
        <f>COUNTIF('Criteria 12'!$B$3:$B$50,"Medium")</f>
        <v>0</v>
      </c>
      <c r="E30" s="16">
        <f>COUNTIF('Criteria 12'!$B$3:$B$50,"High")</f>
        <v>0</v>
      </c>
      <c r="F30" s="17">
        <f>COUNTIF('Criteria 12'!$C$3:$C$50,"Low")</f>
        <v>0</v>
      </c>
      <c r="G30" s="17">
        <f>COUNTIF('Criteria 12'!$C$3:$C$50,"Medium")</f>
        <v>0</v>
      </c>
      <c r="H30" s="17">
        <f>COUNTIF('Criteria 12'!$C$3:$C$50,"High")</f>
        <v>0</v>
      </c>
      <c r="I30" s="15">
        <f>COUNTIF('Criteria 12'!$D$3:$D$50,"Fully Compliant")</f>
        <v>0</v>
      </c>
      <c r="J30" s="15">
        <f>COUNTIF('Criteria 12'!$D$3:$D$50,"Partially Compliant")</f>
        <v>0</v>
      </c>
      <c r="K30" s="15">
        <f>COUNTIF('Criteria 12'!$D$3:$D$50,"Non Compliant")</f>
        <v>0</v>
      </c>
      <c r="L30" s="13"/>
    </row>
    <row r="31" spans="1:12" s="5" customFormat="1" ht="60" customHeight="1" thickTop="1" thickBot="1" x14ac:dyDescent="0.35">
      <c r="A31" s="63" t="s">
        <v>18</v>
      </c>
      <c r="B31" s="64"/>
      <c r="C31" s="65">
        <f t="shared" ref="C31:K31" si="0">SUM(C13:C30)</f>
        <v>0</v>
      </c>
      <c r="D31" s="65">
        <f t="shared" si="0"/>
        <v>0</v>
      </c>
      <c r="E31" s="65">
        <f t="shared" si="0"/>
        <v>0</v>
      </c>
      <c r="F31" s="66">
        <f t="shared" si="0"/>
        <v>0</v>
      </c>
      <c r="G31" s="66">
        <f t="shared" si="0"/>
        <v>0</v>
      </c>
      <c r="H31" s="67">
        <f t="shared" si="0"/>
        <v>0</v>
      </c>
      <c r="I31" s="71">
        <f t="shared" si="0"/>
        <v>0</v>
      </c>
      <c r="J31" s="72">
        <f>SUM(J13:J30)</f>
        <v>0</v>
      </c>
      <c r="K31" s="72">
        <f t="shared" si="0"/>
        <v>0</v>
      </c>
      <c r="L31" s="73"/>
    </row>
    <row r="32" spans="1:12" ht="18" customHeight="1" thickTop="1" x14ac:dyDescent="0.3"/>
  </sheetData>
  <sheetProtection algorithmName="SHA-512" hashValue="6XE6THn4df4qg7pD+oZliMf15O41MANQ7emjYet6hfLihDYpkEGSWly/GsbSkbzZ2oFFgZggIEiTbdvDwMiWhQ==" saltValue="nh90Rcn98Mz5mZMA1J88bg==" spinCount="100000" sheet="1" objects="1" scenarios="1"/>
  <mergeCells count="12">
    <mergeCell ref="I4:L4"/>
    <mergeCell ref="I5:L8"/>
    <mergeCell ref="C5:G5"/>
    <mergeCell ref="C6:G6"/>
    <mergeCell ref="C7:G7"/>
    <mergeCell ref="C8:G8"/>
    <mergeCell ref="B4:G4"/>
    <mergeCell ref="A10:A11"/>
    <mergeCell ref="I10:L10"/>
    <mergeCell ref="B10:B11"/>
    <mergeCell ref="C10:E10"/>
    <mergeCell ref="F10:H10"/>
  </mergeCells>
  <pageMargins left="0.7" right="0.7" top="0.75" bottom="0.75" header="0.3" footer="0.3"/>
  <pageSetup paperSize="8" scale="82"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S24"/>
  <sheetViews>
    <sheetView workbookViewId="0">
      <selection activeCell="S17" sqref="S17"/>
    </sheetView>
  </sheetViews>
  <sheetFormatPr defaultRowHeight="14.4" x14ac:dyDescent="0.3"/>
  <cols>
    <col min="1" max="1" width="11.77734375" customWidth="1"/>
    <col min="2" max="2" width="18" customWidth="1"/>
    <col min="3" max="3" width="21" customWidth="1"/>
    <col min="4" max="4" width="17.44140625" customWidth="1"/>
    <col min="5" max="23" width="10" customWidth="1"/>
  </cols>
  <sheetData>
    <row r="1" spans="1:19" x14ac:dyDescent="0.3">
      <c r="A1" s="1" t="s">
        <v>8</v>
      </c>
      <c r="B1" s="1" t="s">
        <v>9</v>
      </c>
      <c r="C1" s="1" t="s">
        <v>10</v>
      </c>
    </row>
    <row r="2" spans="1:19" x14ac:dyDescent="0.3">
      <c r="A2" t="s">
        <v>13</v>
      </c>
      <c r="B2" t="s">
        <v>13</v>
      </c>
      <c r="C2" t="s">
        <v>14</v>
      </c>
    </row>
    <row r="3" spans="1:19" x14ac:dyDescent="0.3">
      <c r="A3" t="s">
        <v>12</v>
      </c>
      <c r="B3" t="s">
        <v>12</v>
      </c>
      <c r="C3" t="s">
        <v>19</v>
      </c>
    </row>
    <row r="4" spans="1:19" x14ac:dyDescent="0.3">
      <c r="A4" t="s">
        <v>11</v>
      </c>
      <c r="B4" t="s">
        <v>11</v>
      </c>
      <c r="C4" t="s">
        <v>16</v>
      </c>
    </row>
    <row r="7" spans="1:19" x14ac:dyDescent="0.3">
      <c r="D7" s="3" t="s">
        <v>20</v>
      </c>
      <c r="E7" s="3" t="s">
        <v>21</v>
      </c>
      <c r="F7" s="3" t="s">
        <v>22</v>
      </c>
      <c r="G7" s="3" t="s">
        <v>23</v>
      </c>
      <c r="H7" s="3" t="s">
        <v>24</v>
      </c>
      <c r="I7" s="3" t="s">
        <v>25</v>
      </c>
      <c r="J7" s="3" t="s">
        <v>26</v>
      </c>
      <c r="K7" s="3" t="s">
        <v>27</v>
      </c>
      <c r="L7" s="3" t="s">
        <v>28</v>
      </c>
      <c r="M7" s="3" t="s">
        <v>29</v>
      </c>
      <c r="N7" s="3" t="s">
        <v>30</v>
      </c>
      <c r="O7" s="3" t="s">
        <v>31</v>
      </c>
      <c r="P7" s="3" t="s">
        <v>32</v>
      </c>
      <c r="Q7" s="3" t="s">
        <v>33</v>
      </c>
      <c r="R7" s="3" t="s">
        <v>34</v>
      </c>
      <c r="S7" s="3" t="s">
        <v>35</v>
      </c>
    </row>
    <row r="8" spans="1:19" x14ac:dyDescent="0.3">
      <c r="D8" s="4">
        <f>IF('Criteria 1a,b,c'!$D$2="Fully Compliant",1,IF('Criteria 1a,b,c'!$D$2="Partially Compliant",2,IF('Criteria 1a,b,c'!$D$2="Non Compliant",3,0)))</f>
        <v>1</v>
      </c>
      <c r="E8" s="4">
        <f>IF('Criteria 1d,e,f'!$D$2="Fully Compliant",1,IF('Criteria 1d,e,f'!$D$2="Partially Compliant",2,IF('Criteria 1d,e,f'!$D$2="Non Compliant",3,0)))</f>
        <v>1</v>
      </c>
      <c r="F8" s="4">
        <f>IF('Criteria 1g,h,i,j'!$D$2="Fully Compliant",1,IF('Criteria 1g,h,i,j'!$D$2="Partially Compliant",2,IF('Criteria 1g,h,i,j'!$D$2="Non Compliant",3,0)))</f>
        <v>1</v>
      </c>
      <c r="G8" s="4">
        <f>IF('Criteria 2'!$D$2="Fully Compliant",1,IF('Criteria 2'!$D$2="Partially Compliant",2,IF('Criteria 2'!$D$2="Non Compliant",3,0)))</f>
        <v>1</v>
      </c>
      <c r="H8" s="4">
        <f>IF('Criteria 3'!$D$2="Fully Compliant",1,IF('Criteria 3'!$D$2="Partially Compliant",2,IF('Criteria 3'!$D$2="Non Compliant",3,0)))</f>
        <v>1</v>
      </c>
      <c r="I8" s="4">
        <f>IF('Criteria 4'!$D$2="Fully Compliant",1,IF('Criteria 4'!$D$2="Partially Compliant",2,IF('Criteria 4'!$D$2="Non Compliant",3,0)))</f>
        <v>1</v>
      </c>
      <c r="J8" s="4">
        <f>IF('Criteria 5'!$D$2="Fully Compliant",1,IF('Criteria 5'!$D$2="Partially Compliant",2,IF('Criteria 5'!$D$2="Non Compliant",3,0)))</f>
        <v>1</v>
      </c>
      <c r="K8" s="4">
        <f>IF('Criteria 6'!$D$2="Fully Compliant",1,IF('Criteria 6'!$D$2="Partially Compliant",2,IF('Criteria 6'!$D$2="Non Compliant",3,0)))</f>
        <v>1</v>
      </c>
      <c r="L8" s="4">
        <f>IF('Criteria 7a,b,c'!$D$2="Fully Compliant",1,IF('Criteria 7a,b,c'!$D$2="Partially Compliant",2,IF('Criteria 7a,b,c'!$D$2="Non Compliant",3,0)))</f>
        <v>1</v>
      </c>
      <c r="M8" s="4">
        <f>IF('Criteria 7d,e,f'!$D$2="Fully Compliant",1,IF('Criteria 7d,e,f'!$D$2="Partially Compliant",2,IF('Criteria 7d,e,f'!$D$2="Non Compliant",3,0)))</f>
        <v>1</v>
      </c>
      <c r="N8" s="4">
        <f>IF('Criteria 7g,h,i'!$D$2="Fully Compliant",1,IF('Criteria 7g,h,i'!$D$2="Partially Compliant",2,IF('Criteria 7g,h,i'!$D$2="Non Compliant",3,0)))</f>
        <v>1</v>
      </c>
      <c r="O8" s="4">
        <f>IF('Criteria 8a,b,c'!$D$2="Fully Compliant",1,IF('Criteria 8a,b,c'!$D$2="Partially Compliant",2,IF('Criteria 8a,b,c'!$D$2="Non Compliant",3,0)))</f>
        <v>1</v>
      </c>
      <c r="P8" s="4">
        <f>IF('Criteria 9'!$D$2="Fully Compliant",1,IF('Criteria 9'!$D$2="Partially Compliant",2,IF('Criteria 9'!$D$2="Non Compliant",3,0)))</f>
        <v>1</v>
      </c>
      <c r="Q8" s="4">
        <f>IF('Criteria 10'!$D$2="Fully Compliant",1,IF('Criteria 10'!$D$2="Partially Compliant",2,IF('Criteria 10'!$D$2="Non Compliant",3,0)))</f>
        <v>1</v>
      </c>
      <c r="R8" s="4">
        <f>IF('Criteria 11a,b,c'!$D$2="Fully Compliant",1,IF('Criteria 11a,b,c'!$D$2="Partially Compliant",2,IF('Criteria 11a,b,c'!$D$2="Non Compliant",3,0)))</f>
        <v>1</v>
      </c>
      <c r="S8" s="4">
        <f>IF('Criteria 12'!$D$2="Fully Compliant",1,IF('Criteria 12'!$D$2="Partially Compliant",2,IF('Criteria 12'!$D$2="Non Compliant",3,0)))</f>
        <v>1</v>
      </c>
    </row>
    <row r="9" spans="1:19" x14ac:dyDescent="0.3">
      <c r="A9" s="19"/>
    </row>
    <row r="10" spans="1:19" x14ac:dyDescent="0.3">
      <c r="A10" s="19"/>
      <c r="D10" s="20" t="s">
        <v>14</v>
      </c>
      <c r="E10" s="21">
        <f>COUNTIF($D$8:$W$8,1)</f>
        <v>16</v>
      </c>
    </row>
    <row r="11" spans="1:19" x14ac:dyDescent="0.3">
      <c r="A11" s="19"/>
      <c r="D11" s="20" t="s">
        <v>36</v>
      </c>
      <c r="E11" s="22">
        <f>COUNTIF($D$8:$W$8,2)</f>
        <v>0</v>
      </c>
    </row>
    <row r="12" spans="1:19" x14ac:dyDescent="0.3">
      <c r="A12" s="19"/>
      <c r="D12" s="20" t="s">
        <v>37</v>
      </c>
      <c r="E12" s="23">
        <f>COUNTIF($D$8:$W$8,3)</f>
        <v>0</v>
      </c>
    </row>
    <row r="13" spans="1:19" x14ac:dyDescent="0.3">
      <c r="A13" s="19"/>
    </row>
    <row r="14" spans="1:19" x14ac:dyDescent="0.3">
      <c r="A14" s="19"/>
    </row>
    <row r="15" spans="1:19" x14ac:dyDescent="0.3">
      <c r="A15" s="19"/>
    </row>
    <row r="16" spans="1:19"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90" zoomScaleNormal="90" workbookViewId="0">
      <pane ySplit="1" topLeftCell="A8" activePane="bottomLeft" state="frozen"/>
      <selection pane="bottomLeft" activeCell="D3" sqref="D3:D12"/>
    </sheetView>
  </sheetViews>
  <sheetFormatPr defaultColWidth="9" defaultRowHeight="39.450000000000003" customHeight="1" x14ac:dyDescent="0.3"/>
  <cols>
    <col min="1" max="1" width="53" style="2" customWidth="1"/>
    <col min="2" max="3" width="12.21875" style="2" customWidth="1"/>
    <col min="4" max="4" width="12.5546875" style="2" customWidth="1"/>
    <col min="5" max="5" width="19.5546875" style="2" customWidth="1"/>
    <col min="6" max="6" width="15.5546875" style="2" customWidth="1"/>
    <col min="7" max="7" width="50.5546875" style="2" customWidth="1"/>
    <col min="8" max="8" width="50.77734375" style="2" customWidth="1"/>
    <col min="9" max="16384" width="9" style="2"/>
  </cols>
  <sheetData>
    <row r="1" spans="1:8" s="32" customFormat="1" ht="93" customHeight="1" x14ac:dyDescent="0.3">
      <c r="A1" s="30" t="s">
        <v>184</v>
      </c>
      <c r="B1" s="31" t="s">
        <v>8</v>
      </c>
      <c r="C1" s="31" t="s">
        <v>9</v>
      </c>
      <c r="D1" s="31" t="s">
        <v>10</v>
      </c>
      <c r="E1" s="31" t="s">
        <v>39</v>
      </c>
      <c r="F1" s="31" t="s">
        <v>40</v>
      </c>
      <c r="G1" s="28" t="s">
        <v>41</v>
      </c>
      <c r="H1" s="28" t="s">
        <v>42</v>
      </c>
    </row>
    <row r="2" spans="1:8" ht="39.450000000000003" customHeight="1" x14ac:dyDescent="0.3">
      <c r="A2" s="33" t="s">
        <v>185</v>
      </c>
      <c r="B2" s="24"/>
      <c r="C2" s="24"/>
      <c r="D2" s="29" t="str">
        <f t="shared" ref="D2" si="0">IF(COUNTIF(D3:D50,"Non Compliant")&gt;0,"Non Compliant",IF(COUNTIF(D3:D50,"Partially Compliant")&gt;0,"Partially Compliant","Fully Compliant"))</f>
        <v>Fully Compliant</v>
      </c>
      <c r="E2" s="26"/>
      <c r="F2" s="27"/>
      <c r="G2" s="26"/>
      <c r="H2" s="26"/>
    </row>
    <row r="3" spans="1:8" ht="39.450000000000003" customHeight="1" x14ac:dyDescent="0.3">
      <c r="A3" s="34" t="s">
        <v>43</v>
      </c>
      <c r="B3" s="3"/>
      <c r="C3" s="3"/>
      <c r="D3" s="4"/>
      <c r="E3" s="35"/>
      <c r="F3" s="36"/>
      <c r="G3" s="35"/>
      <c r="H3" s="35"/>
    </row>
    <row r="4" spans="1:8" ht="39.450000000000003" customHeight="1" x14ac:dyDescent="0.3">
      <c r="A4" s="34" t="s">
        <v>44</v>
      </c>
      <c r="B4" s="3"/>
      <c r="C4" s="3"/>
      <c r="D4" s="4"/>
      <c r="E4" s="35"/>
      <c r="F4" s="36"/>
      <c r="G4" s="35"/>
      <c r="H4" s="35"/>
    </row>
    <row r="5" spans="1:8" ht="39.450000000000003" customHeight="1" x14ac:dyDescent="0.3">
      <c r="A5" s="34" t="s">
        <v>45</v>
      </c>
      <c r="B5" s="3"/>
      <c r="C5" s="3"/>
      <c r="D5" s="4"/>
      <c r="E5" s="35"/>
      <c r="F5" s="36"/>
      <c r="G5" s="35"/>
      <c r="H5" s="35"/>
    </row>
    <row r="6" spans="1:8" ht="39.450000000000003" customHeight="1" x14ac:dyDescent="0.3">
      <c r="A6" s="34" t="s">
        <v>46</v>
      </c>
      <c r="B6" s="3"/>
      <c r="C6" s="3"/>
      <c r="D6" s="4"/>
      <c r="E6" s="35"/>
      <c r="F6" s="36"/>
      <c r="G6" s="35"/>
      <c r="H6" s="35"/>
    </row>
    <row r="7" spans="1:8" ht="39.450000000000003" customHeight="1" x14ac:dyDescent="0.3">
      <c r="A7" s="34" t="s">
        <v>47</v>
      </c>
      <c r="B7" s="3"/>
      <c r="C7" s="3"/>
      <c r="D7" s="4"/>
      <c r="E7" s="35"/>
      <c r="F7" s="36"/>
      <c r="G7" s="35"/>
      <c r="H7" s="35"/>
    </row>
    <row r="8" spans="1:8" ht="39.450000000000003" customHeight="1" x14ac:dyDescent="0.3">
      <c r="A8" s="34" t="s">
        <v>48</v>
      </c>
      <c r="B8" s="3"/>
      <c r="C8" s="3"/>
      <c r="D8" s="4"/>
      <c r="E8" s="35"/>
      <c r="F8" s="36"/>
      <c r="G8" s="35"/>
      <c r="H8" s="35"/>
    </row>
    <row r="9" spans="1:8" ht="39.450000000000003" customHeight="1" x14ac:dyDescent="0.3">
      <c r="A9" s="34" t="s">
        <v>49</v>
      </c>
      <c r="B9" s="3"/>
      <c r="C9" s="3"/>
      <c r="D9" s="4"/>
      <c r="E9" s="35"/>
      <c r="F9" s="36"/>
      <c r="G9" s="35"/>
      <c r="H9" s="35"/>
    </row>
    <row r="10" spans="1:8" ht="39.450000000000003" customHeight="1" x14ac:dyDescent="0.3">
      <c r="A10" s="34" t="s">
        <v>50</v>
      </c>
      <c r="B10" s="3"/>
      <c r="C10" s="3"/>
      <c r="D10" s="4"/>
      <c r="E10" s="35"/>
      <c r="F10" s="36"/>
      <c r="G10" s="35"/>
      <c r="H10" s="35"/>
    </row>
    <row r="11" spans="1:8" ht="39.450000000000003" customHeight="1" x14ac:dyDescent="0.3">
      <c r="A11" s="34" t="s">
        <v>51</v>
      </c>
      <c r="B11" s="3"/>
      <c r="C11" s="3"/>
      <c r="D11" s="4"/>
      <c r="E11" s="35"/>
      <c r="F11" s="36"/>
      <c r="G11" s="35"/>
      <c r="H11" s="35"/>
    </row>
    <row r="12" spans="1:8" ht="39.450000000000003" customHeight="1" x14ac:dyDescent="0.3">
      <c r="A12" s="37" t="s">
        <v>52</v>
      </c>
      <c r="B12" s="38"/>
      <c r="C12" s="38"/>
      <c r="D12" s="39"/>
      <c r="E12" s="40"/>
      <c r="F12" s="41"/>
      <c r="G12" s="35"/>
      <c r="H12" s="35"/>
    </row>
    <row r="13" spans="1:8" ht="39.450000000000003" customHeight="1" x14ac:dyDescent="0.3">
      <c r="A13" s="37" t="s">
        <v>53</v>
      </c>
      <c r="B13" s="38"/>
      <c r="C13" s="38"/>
      <c r="D13" s="39"/>
      <c r="E13" s="40"/>
      <c r="F13" s="41"/>
      <c r="G13" s="40"/>
      <c r="H13" s="40"/>
    </row>
  </sheetData>
  <phoneticPr fontId="2" type="noConversion"/>
  <conditionalFormatting sqref="B2:B13">
    <cfRule type="cellIs" dxfId="357" priority="7" operator="equal">
      <formula>"Low"</formula>
    </cfRule>
    <cfRule type="cellIs" dxfId="356" priority="8" operator="equal">
      <formula>"Medium"</formula>
    </cfRule>
    <cfRule type="cellIs" dxfId="355" priority="9" operator="equal">
      <formula>"High"</formula>
    </cfRule>
  </conditionalFormatting>
  <conditionalFormatting sqref="C2:C13">
    <cfRule type="cellIs" dxfId="354" priority="4" operator="equal">
      <formula>"Low"</formula>
    </cfRule>
    <cfRule type="cellIs" dxfId="353" priority="5" operator="equal">
      <formula>"Medium"</formula>
    </cfRule>
    <cfRule type="cellIs" dxfId="35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8" activePane="bottomLeft" state="frozen"/>
      <selection pane="bottomLeft" activeCell="B13" sqref="B13"/>
    </sheetView>
  </sheetViews>
  <sheetFormatPr defaultColWidth="9" defaultRowHeight="39.450000000000003" customHeight="1" x14ac:dyDescent="0.3"/>
  <cols>
    <col min="1" max="1" width="54.4414062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4.5" customHeight="1" x14ac:dyDescent="0.3">
      <c r="A1" s="30" t="s">
        <v>180</v>
      </c>
      <c r="B1" s="31" t="s">
        <v>8</v>
      </c>
      <c r="C1" s="31" t="s">
        <v>9</v>
      </c>
      <c r="D1" s="31" t="s">
        <v>10</v>
      </c>
      <c r="E1" s="31" t="s">
        <v>39</v>
      </c>
      <c r="F1" s="31" t="s">
        <v>40</v>
      </c>
      <c r="G1" s="42" t="s">
        <v>41</v>
      </c>
      <c r="H1" s="28"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43</v>
      </c>
      <c r="B3" s="3"/>
      <c r="C3" s="3"/>
      <c r="D3" s="4"/>
      <c r="E3" s="35"/>
      <c r="F3" s="36"/>
      <c r="G3" s="44"/>
      <c r="H3" s="35"/>
    </row>
    <row r="4" spans="1:8" ht="39.450000000000003" customHeight="1" x14ac:dyDescent="0.3">
      <c r="A4" s="34" t="s">
        <v>44</v>
      </c>
      <c r="B4" s="3"/>
      <c r="C4" s="3"/>
      <c r="D4" s="4"/>
      <c r="E4" s="35"/>
      <c r="F4" s="36"/>
      <c r="G4" s="44"/>
      <c r="H4" s="68"/>
    </row>
    <row r="5" spans="1:8" ht="39.450000000000003" customHeight="1" x14ac:dyDescent="0.3">
      <c r="A5" s="34" t="s">
        <v>45</v>
      </c>
      <c r="B5" s="3"/>
      <c r="C5" s="3"/>
      <c r="D5" s="4"/>
      <c r="E5" s="35"/>
      <c r="F5" s="36"/>
      <c r="G5" s="44"/>
      <c r="H5" s="35"/>
    </row>
    <row r="6" spans="1:8" ht="39.450000000000003" customHeight="1" x14ac:dyDescent="0.3">
      <c r="A6" s="34" t="s">
        <v>46</v>
      </c>
      <c r="B6" s="3"/>
      <c r="C6" s="3"/>
      <c r="D6" s="4"/>
      <c r="E6" s="35"/>
      <c r="F6" s="36"/>
      <c r="G6" s="44"/>
      <c r="H6" s="68"/>
    </row>
    <row r="7" spans="1:8" ht="39.450000000000003" customHeight="1" x14ac:dyDescent="0.3">
      <c r="A7" s="34" t="s">
        <v>47</v>
      </c>
      <c r="B7" s="3"/>
      <c r="C7" s="3"/>
      <c r="D7" s="4"/>
      <c r="E7" s="35"/>
      <c r="F7" s="36"/>
      <c r="G7" s="44"/>
      <c r="H7" s="35"/>
    </row>
    <row r="8" spans="1:8" ht="39.450000000000003" customHeight="1" x14ac:dyDescent="0.3">
      <c r="A8" s="34" t="s">
        <v>48</v>
      </c>
      <c r="B8" s="3"/>
      <c r="C8" s="3"/>
      <c r="D8" s="4"/>
      <c r="E8" s="35"/>
      <c r="F8" s="36"/>
      <c r="G8" s="44"/>
      <c r="H8" s="68"/>
    </row>
    <row r="9" spans="1:8" ht="39.450000000000003" customHeight="1" x14ac:dyDescent="0.3">
      <c r="A9" s="34" t="s">
        <v>49</v>
      </c>
      <c r="B9" s="3"/>
      <c r="C9" s="3"/>
      <c r="D9" s="4"/>
      <c r="E9" s="35"/>
      <c r="F9" s="36"/>
      <c r="G9" s="44"/>
      <c r="H9" s="35"/>
    </row>
    <row r="10" spans="1:8" ht="39.450000000000003" customHeight="1" x14ac:dyDescent="0.3">
      <c r="A10" s="34" t="s">
        <v>50</v>
      </c>
      <c r="B10" s="3"/>
      <c r="C10" s="3"/>
      <c r="D10" s="4"/>
      <c r="E10" s="35"/>
      <c r="F10" s="36"/>
      <c r="G10" s="44"/>
      <c r="H10" s="68"/>
    </row>
    <row r="11" spans="1:8" ht="39.450000000000003" customHeight="1" x14ac:dyDescent="0.3">
      <c r="A11" s="34" t="s">
        <v>51</v>
      </c>
      <c r="B11" s="3"/>
      <c r="C11" s="3"/>
      <c r="D11" s="4"/>
      <c r="E11" s="35"/>
      <c r="F11" s="36"/>
      <c r="G11" s="44"/>
      <c r="H11" s="40"/>
    </row>
    <row r="12" spans="1:8" ht="39.450000000000003" customHeight="1" x14ac:dyDescent="0.3">
      <c r="A12" s="34" t="s">
        <v>52</v>
      </c>
      <c r="B12" s="38"/>
      <c r="C12" s="38"/>
      <c r="D12" s="39"/>
      <c r="E12" s="40"/>
      <c r="F12" s="41"/>
      <c r="G12" s="45"/>
      <c r="H12" s="68"/>
    </row>
  </sheetData>
  <phoneticPr fontId="2" type="noConversion"/>
  <conditionalFormatting sqref="B2:B12">
    <cfRule type="cellIs" dxfId="335" priority="7" operator="equal">
      <formula>"Low"</formula>
    </cfRule>
    <cfRule type="cellIs" dxfId="334" priority="8" operator="equal">
      <formula>"Medium"</formula>
    </cfRule>
    <cfRule type="cellIs" dxfId="333" priority="9" operator="equal">
      <formula>"High"</formula>
    </cfRule>
  </conditionalFormatting>
  <conditionalFormatting sqref="C2:C12">
    <cfRule type="cellIs" dxfId="332" priority="4" operator="equal">
      <formula>"Low"</formula>
    </cfRule>
    <cfRule type="cellIs" dxfId="331" priority="5" operator="equal">
      <formula>"Medium"</formula>
    </cfRule>
    <cfRule type="cellIs" dxfId="33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8" activePane="bottomLeft" state="frozen"/>
      <selection pane="bottomLeft" activeCell="D3" sqref="D3:D12"/>
    </sheetView>
  </sheetViews>
  <sheetFormatPr defaultColWidth="9" defaultRowHeight="18" customHeight="1" x14ac:dyDescent="0.3"/>
  <cols>
    <col min="1" max="1" width="68.55468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ht="57.75" customHeight="1" x14ac:dyDescent="0.3">
      <c r="A1" s="46" t="s">
        <v>181</v>
      </c>
      <c r="B1" s="47" t="s">
        <v>8</v>
      </c>
      <c r="C1" s="47" t="s">
        <v>9</v>
      </c>
      <c r="D1" s="48" t="s">
        <v>10</v>
      </c>
      <c r="E1" s="47" t="s">
        <v>39</v>
      </c>
      <c r="F1" s="49" t="s">
        <v>40</v>
      </c>
      <c r="G1" s="47" t="s">
        <v>41</v>
      </c>
      <c r="H1" s="69" t="s">
        <v>42</v>
      </c>
    </row>
    <row r="2" spans="1:8" ht="39.450000000000003" customHeight="1" x14ac:dyDescent="0.3">
      <c r="A2" s="33" t="s">
        <v>185</v>
      </c>
      <c r="B2" s="50"/>
      <c r="C2" s="50"/>
      <c r="D2" s="51" t="str">
        <f t="shared" ref="D2" si="0">IF(COUNTIF(D3:D50,"Non Compliant")&gt;0,"Non Compliant",IF(COUNTIF(D3:D50,"Partially Compliant")&gt;0,"Partially Compliant","Fully Compliant"))</f>
        <v>Fully Compliant</v>
      </c>
      <c r="E2" s="52"/>
      <c r="F2" s="53"/>
      <c r="G2" s="52"/>
      <c r="H2" s="26"/>
    </row>
    <row r="3" spans="1:8" ht="39.450000000000003" customHeight="1" x14ac:dyDescent="0.3">
      <c r="A3" s="54" t="s">
        <v>43</v>
      </c>
      <c r="B3" s="55"/>
      <c r="C3" s="55"/>
      <c r="D3" s="56"/>
      <c r="E3" s="45"/>
      <c r="F3" s="57"/>
      <c r="G3" s="45"/>
      <c r="H3" s="35"/>
    </row>
    <row r="4" spans="1:8" ht="39.450000000000003" customHeight="1" x14ac:dyDescent="0.3">
      <c r="A4" s="54" t="s">
        <v>44</v>
      </c>
      <c r="B4" s="58"/>
      <c r="C4" s="58"/>
      <c r="D4" s="59"/>
      <c r="E4" s="60"/>
      <c r="F4" s="61"/>
      <c r="G4" s="60"/>
      <c r="H4" s="68"/>
    </row>
    <row r="5" spans="1:8" ht="39.450000000000003" customHeight="1" x14ac:dyDescent="0.3">
      <c r="A5" s="54" t="s">
        <v>45</v>
      </c>
      <c r="B5" s="55"/>
      <c r="C5" s="55"/>
      <c r="D5" s="56"/>
      <c r="E5" s="45"/>
      <c r="F5" s="57"/>
      <c r="G5" s="45"/>
      <c r="H5" s="35"/>
    </row>
    <row r="6" spans="1:8" ht="39.450000000000003" customHeight="1" x14ac:dyDescent="0.3">
      <c r="A6" s="54" t="s">
        <v>46</v>
      </c>
      <c r="B6" s="58"/>
      <c r="C6" s="58"/>
      <c r="D6" s="59"/>
      <c r="E6" s="60"/>
      <c r="F6" s="61"/>
      <c r="G6" s="60"/>
      <c r="H6" s="68"/>
    </row>
    <row r="7" spans="1:8" ht="39.450000000000003" customHeight="1" x14ac:dyDescent="0.3">
      <c r="A7" s="54" t="s">
        <v>47</v>
      </c>
      <c r="B7" s="55"/>
      <c r="C7" s="55"/>
      <c r="D7" s="56"/>
      <c r="E7" s="45"/>
      <c r="F7" s="57"/>
      <c r="G7" s="45"/>
      <c r="H7" s="35"/>
    </row>
    <row r="8" spans="1:8" ht="39.450000000000003" customHeight="1" x14ac:dyDescent="0.3">
      <c r="A8" s="54" t="s">
        <v>48</v>
      </c>
      <c r="B8" s="58"/>
      <c r="C8" s="58"/>
      <c r="D8" s="59"/>
      <c r="E8" s="60"/>
      <c r="F8" s="61"/>
      <c r="G8" s="60"/>
      <c r="H8" s="68"/>
    </row>
    <row r="9" spans="1:8" ht="39.450000000000003" customHeight="1" x14ac:dyDescent="0.3">
      <c r="A9" s="54" t="s">
        <v>49</v>
      </c>
      <c r="B9" s="55"/>
      <c r="C9" s="55"/>
      <c r="D9" s="56"/>
      <c r="E9" s="45"/>
      <c r="F9" s="57"/>
      <c r="G9" s="45"/>
      <c r="H9" s="35"/>
    </row>
    <row r="10" spans="1:8" ht="39.450000000000003" customHeight="1" x14ac:dyDescent="0.3">
      <c r="A10" s="54" t="s">
        <v>50</v>
      </c>
      <c r="B10" s="58"/>
      <c r="C10" s="58"/>
      <c r="D10" s="59"/>
      <c r="E10" s="60"/>
      <c r="F10" s="61"/>
      <c r="G10" s="60"/>
      <c r="H10" s="68"/>
    </row>
    <row r="11" spans="1:8" ht="39.450000000000003" customHeight="1" x14ac:dyDescent="0.3">
      <c r="A11" s="54" t="s">
        <v>51</v>
      </c>
      <c r="B11" s="55"/>
      <c r="C11" s="55"/>
      <c r="D11" s="56"/>
      <c r="E11" s="45"/>
      <c r="F11" s="57"/>
      <c r="G11" s="45"/>
      <c r="H11" s="40"/>
    </row>
    <row r="12" spans="1:8" ht="39.450000000000003" customHeight="1" x14ac:dyDescent="0.3">
      <c r="A12" s="54" t="s">
        <v>52</v>
      </c>
      <c r="B12" s="58"/>
      <c r="C12" s="58"/>
      <c r="D12" s="59"/>
      <c r="E12" s="60"/>
      <c r="F12" s="61"/>
      <c r="G12" s="60"/>
      <c r="H12" s="68"/>
    </row>
    <row r="13" spans="1:8" ht="39" customHeight="1" x14ac:dyDescent="0.3"/>
    <row r="14" spans="1:8" ht="39" customHeight="1" x14ac:dyDescent="0.3">
      <c r="A14" s="62"/>
    </row>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5:B12 B1:B2">
    <cfRule type="cellIs" dxfId="314" priority="16" operator="equal">
      <formula>"Low"</formula>
    </cfRule>
    <cfRule type="cellIs" dxfId="313" priority="17" operator="equal">
      <formula>"Medium"</formula>
    </cfRule>
    <cfRule type="cellIs" dxfId="312" priority="18" operator="equal">
      <formula>"High"</formula>
    </cfRule>
  </conditionalFormatting>
  <conditionalFormatting sqref="C5:C12 C1:C2">
    <cfRule type="cellIs" dxfId="311" priority="13" operator="equal">
      <formula>"Low"</formula>
    </cfRule>
    <cfRule type="cellIs" dxfId="310" priority="14" operator="equal">
      <formula>"Medium"</formula>
    </cfRule>
    <cfRule type="cellIs" dxfId="309" priority="15" operator="equal">
      <formula>"High"</formula>
    </cfRule>
  </conditionalFormatting>
  <conditionalFormatting sqref="B3:B4">
    <cfRule type="cellIs" dxfId="308" priority="7" operator="equal">
      <formula>"Low"</formula>
    </cfRule>
    <cfRule type="cellIs" dxfId="307" priority="8" operator="equal">
      <formula>"Medium"</formula>
    </cfRule>
    <cfRule type="cellIs" dxfId="306" priority="9" operator="equal">
      <formula>"High"</formula>
    </cfRule>
  </conditionalFormatting>
  <conditionalFormatting sqref="C3:C4">
    <cfRule type="cellIs" dxfId="305" priority="4" operator="equal">
      <formula>"Low"</formula>
    </cfRule>
    <cfRule type="cellIs" dxfId="304" priority="5" operator="equal">
      <formula>"Medium"</formula>
    </cfRule>
    <cfRule type="cellIs" dxfId="303"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5" activePane="bottomLeft" state="frozen"/>
      <selection pane="bottomLeft" activeCell="D7" sqref="D7"/>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48" customHeight="1" x14ac:dyDescent="0.3">
      <c r="A1" s="30" t="s">
        <v>167</v>
      </c>
      <c r="B1" s="31" t="s">
        <v>8</v>
      </c>
      <c r="C1" s="31" t="s">
        <v>9</v>
      </c>
      <c r="D1" s="31" t="s">
        <v>10</v>
      </c>
      <c r="E1" s="31" t="s">
        <v>39</v>
      </c>
      <c r="F1" s="31" t="s">
        <v>40</v>
      </c>
      <c r="G1" s="42" t="s">
        <v>41</v>
      </c>
      <c r="H1" s="70" t="s">
        <v>42</v>
      </c>
    </row>
    <row r="2" spans="1:8"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54</v>
      </c>
      <c r="B3" s="3"/>
      <c r="C3" s="3"/>
      <c r="D3" s="4"/>
      <c r="E3" s="35"/>
      <c r="F3" s="36"/>
      <c r="G3" s="44"/>
      <c r="H3" s="35"/>
    </row>
    <row r="4" spans="1:8" ht="39.450000000000003" customHeight="1" x14ac:dyDescent="0.3">
      <c r="A4" s="34" t="s">
        <v>55</v>
      </c>
      <c r="B4" s="3"/>
      <c r="C4" s="3"/>
      <c r="D4" s="4"/>
      <c r="E4" s="35"/>
      <c r="F4" s="36"/>
      <c r="G4" s="44"/>
      <c r="H4" s="68"/>
    </row>
    <row r="5" spans="1:8" ht="39.450000000000003" customHeight="1" x14ac:dyDescent="0.3">
      <c r="A5" s="34" t="s">
        <v>56</v>
      </c>
      <c r="B5" s="3"/>
      <c r="C5" s="3"/>
      <c r="D5" s="4"/>
      <c r="E5" s="35"/>
      <c r="F5" s="36"/>
      <c r="G5" s="44"/>
      <c r="H5" s="35"/>
    </row>
    <row r="6" spans="1:8" ht="39.450000000000003" customHeight="1" x14ac:dyDescent="0.3">
      <c r="A6" s="34" t="s">
        <v>57</v>
      </c>
      <c r="B6" s="3"/>
      <c r="C6" s="3"/>
      <c r="D6" s="4"/>
      <c r="E6" s="35"/>
      <c r="F6" s="36"/>
      <c r="G6" s="44"/>
      <c r="H6" s="68"/>
    </row>
    <row r="7" spans="1:8" ht="39.450000000000003" customHeight="1" x14ac:dyDescent="0.3">
      <c r="A7" s="34" t="s">
        <v>58</v>
      </c>
      <c r="B7" s="3"/>
      <c r="C7" s="3"/>
      <c r="D7" s="4"/>
      <c r="E7" s="35"/>
      <c r="F7" s="36"/>
      <c r="G7" s="44"/>
      <c r="H7" s="35"/>
    </row>
    <row r="8" spans="1:8" ht="39.450000000000003" customHeight="1" x14ac:dyDescent="0.3">
      <c r="A8" s="34" t="s">
        <v>59</v>
      </c>
      <c r="B8" s="3"/>
      <c r="C8" s="3"/>
      <c r="D8" s="4"/>
      <c r="E8" s="35"/>
      <c r="F8" s="36"/>
      <c r="G8" s="44"/>
      <c r="H8" s="68"/>
    </row>
    <row r="9" spans="1:8" ht="39.450000000000003" customHeight="1" x14ac:dyDescent="0.3">
      <c r="A9" s="34" t="s">
        <v>60</v>
      </c>
      <c r="B9" s="3"/>
      <c r="C9" s="3"/>
      <c r="D9" s="4"/>
      <c r="E9" s="35"/>
      <c r="F9" s="36"/>
      <c r="G9" s="44"/>
      <c r="H9" s="35"/>
    </row>
    <row r="10" spans="1:8" ht="39.450000000000003" customHeight="1" x14ac:dyDescent="0.3">
      <c r="A10" s="34" t="s">
        <v>61</v>
      </c>
      <c r="B10" s="3"/>
      <c r="C10" s="3"/>
      <c r="D10" s="4"/>
      <c r="E10" s="35"/>
      <c r="F10" s="36"/>
      <c r="G10" s="44"/>
      <c r="H10" s="68"/>
    </row>
    <row r="11" spans="1:8" ht="39.450000000000003" customHeight="1" x14ac:dyDescent="0.3">
      <c r="A11" s="34" t="s">
        <v>62</v>
      </c>
      <c r="B11" s="3"/>
      <c r="C11" s="3"/>
      <c r="D11" s="4"/>
      <c r="E11" s="35"/>
      <c r="F11" s="36"/>
      <c r="G11" s="44"/>
      <c r="H11" s="40"/>
    </row>
    <row r="12" spans="1:8" ht="39.450000000000003" customHeight="1" x14ac:dyDescent="0.3">
      <c r="A12" s="34" t="s">
        <v>63</v>
      </c>
      <c r="B12" s="38"/>
      <c r="C12" s="38"/>
      <c r="D12" s="39"/>
      <c r="E12" s="40"/>
      <c r="F12" s="41"/>
      <c r="G12" s="45"/>
      <c r="H12" s="68"/>
    </row>
  </sheetData>
  <phoneticPr fontId="2" type="noConversion"/>
  <conditionalFormatting sqref="B2:B12">
    <cfRule type="cellIs" dxfId="285" priority="7" operator="equal">
      <formula>"Low"</formula>
    </cfRule>
    <cfRule type="cellIs" dxfId="284" priority="8" operator="equal">
      <formula>"Medium"</formula>
    </cfRule>
    <cfRule type="cellIs" dxfId="283" priority="9" operator="equal">
      <formula>"High"</formula>
    </cfRule>
  </conditionalFormatting>
  <conditionalFormatting sqref="C2:C12">
    <cfRule type="cellIs" dxfId="282" priority="4" operator="equal">
      <formula>"Low"</formula>
    </cfRule>
    <cfRule type="cellIs" dxfId="281" priority="5" operator="equal">
      <formula>"Medium"</formula>
    </cfRule>
    <cfRule type="cellIs" dxfId="280"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4" activePane="bottomLeft" state="frozen"/>
      <selection pane="bottomLeft" activeCell="C11" sqref="C11"/>
    </sheetView>
  </sheetViews>
  <sheetFormatPr defaultColWidth="9" defaultRowHeight="39.450000000000003"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59.25" customHeight="1" x14ac:dyDescent="0.3">
      <c r="A1" s="30" t="s">
        <v>186</v>
      </c>
      <c r="B1" s="31" t="s">
        <v>8</v>
      </c>
      <c r="C1" s="31" t="s">
        <v>9</v>
      </c>
      <c r="D1" s="31" t="s">
        <v>10</v>
      </c>
      <c r="E1" s="31" t="s">
        <v>39</v>
      </c>
      <c r="F1" s="31" t="s">
        <v>40</v>
      </c>
      <c r="G1" s="42" t="s">
        <v>41</v>
      </c>
      <c r="H1" s="70" t="s">
        <v>42</v>
      </c>
    </row>
    <row r="2" spans="1:8" s="32" customFormat="1" ht="48.75"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64</v>
      </c>
      <c r="B3" s="3"/>
      <c r="C3" s="3"/>
      <c r="D3" s="4"/>
      <c r="E3" s="35"/>
      <c r="F3" s="36"/>
      <c r="G3" s="44"/>
      <c r="H3" s="35"/>
    </row>
    <row r="4" spans="1:8" ht="39.450000000000003" customHeight="1" x14ac:dyDescent="0.3">
      <c r="A4" s="34" t="s">
        <v>65</v>
      </c>
      <c r="B4" s="3"/>
      <c r="C4" s="3"/>
      <c r="D4" s="4"/>
      <c r="E4" s="35"/>
      <c r="F4" s="36"/>
      <c r="G4" s="44"/>
      <c r="H4" s="68"/>
    </row>
    <row r="5" spans="1:8" ht="39.450000000000003" customHeight="1" x14ac:dyDescent="0.3">
      <c r="A5" s="34" t="s">
        <v>66</v>
      </c>
      <c r="B5" s="3"/>
      <c r="C5" s="3"/>
      <c r="D5" s="4"/>
      <c r="E5" s="35"/>
      <c r="F5" s="36"/>
      <c r="G5" s="44"/>
      <c r="H5" s="35"/>
    </row>
    <row r="6" spans="1:8" ht="39.450000000000003" customHeight="1" x14ac:dyDescent="0.3">
      <c r="A6" s="34" t="s">
        <v>67</v>
      </c>
      <c r="B6" s="3"/>
      <c r="C6" s="3"/>
      <c r="D6" s="4"/>
      <c r="E6" s="35"/>
      <c r="F6" s="36"/>
      <c r="G6" s="44"/>
      <c r="H6" s="68"/>
    </row>
    <row r="7" spans="1:8" ht="39.450000000000003" customHeight="1" x14ac:dyDescent="0.3">
      <c r="A7" s="34" t="s">
        <v>68</v>
      </c>
      <c r="B7" s="3"/>
      <c r="C7" s="3"/>
      <c r="D7" s="4"/>
      <c r="E7" s="35"/>
      <c r="F7" s="36"/>
      <c r="G7" s="44"/>
      <c r="H7" s="35"/>
    </row>
    <row r="8" spans="1:8" ht="39.450000000000003" customHeight="1" x14ac:dyDescent="0.3">
      <c r="A8" s="34" t="s">
        <v>69</v>
      </c>
      <c r="B8" s="3"/>
      <c r="C8" s="3"/>
      <c r="D8" s="4"/>
      <c r="E8" s="35"/>
      <c r="F8" s="36"/>
      <c r="G8" s="44"/>
      <c r="H8" s="68"/>
    </row>
    <row r="9" spans="1:8" ht="39.450000000000003" customHeight="1" x14ac:dyDescent="0.3">
      <c r="A9" s="34" t="s">
        <v>70</v>
      </c>
      <c r="B9" s="3"/>
      <c r="C9" s="3"/>
      <c r="D9" s="4"/>
      <c r="E9" s="35"/>
      <c r="F9" s="36"/>
      <c r="G9" s="44"/>
      <c r="H9" s="35"/>
    </row>
    <row r="10" spans="1:8" ht="39.450000000000003" customHeight="1" x14ac:dyDescent="0.3">
      <c r="A10" s="34" t="s">
        <v>71</v>
      </c>
      <c r="B10" s="3"/>
      <c r="C10" s="3"/>
      <c r="D10" s="4"/>
      <c r="E10" s="35"/>
      <c r="F10" s="36"/>
      <c r="G10" s="44"/>
      <c r="H10" s="68"/>
    </row>
    <row r="11" spans="1:8" ht="39.450000000000003" customHeight="1" x14ac:dyDescent="0.3">
      <c r="A11" s="34" t="s">
        <v>72</v>
      </c>
      <c r="B11" s="3"/>
      <c r="C11" s="3"/>
      <c r="D11" s="4"/>
      <c r="E11" s="35"/>
      <c r="F11" s="36"/>
      <c r="G11" s="44"/>
      <c r="H11" s="40"/>
    </row>
    <row r="12" spans="1:8" ht="39.450000000000003" customHeight="1" x14ac:dyDescent="0.3">
      <c r="A12" s="34" t="s">
        <v>73</v>
      </c>
      <c r="B12" s="38"/>
      <c r="C12" s="38"/>
      <c r="D12" s="39"/>
      <c r="E12" s="40"/>
      <c r="F12" s="41"/>
      <c r="G12" s="45"/>
      <c r="H12" s="68"/>
    </row>
  </sheetData>
  <phoneticPr fontId="2" type="noConversion"/>
  <conditionalFormatting sqref="B2:B12">
    <cfRule type="cellIs" dxfId="263" priority="7" operator="equal">
      <formula>"Low"</formula>
    </cfRule>
    <cfRule type="cellIs" dxfId="262" priority="8" operator="equal">
      <formula>"Medium"</formula>
    </cfRule>
    <cfRule type="cellIs" dxfId="261" priority="9" operator="equal">
      <formula>"High"</formula>
    </cfRule>
  </conditionalFormatting>
  <conditionalFormatting sqref="C2:C12">
    <cfRule type="cellIs" dxfId="260" priority="4" operator="equal">
      <formula>"Low"</formula>
    </cfRule>
    <cfRule type="cellIs" dxfId="259" priority="5" operator="equal">
      <formula>"Medium"</formula>
    </cfRule>
    <cfRule type="cellIs" dxfId="258" priority="6" operator="equal">
      <formula>"High"</formula>
    </cfRule>
  </conditionalFormatting>
  <pageMargins left="0.7" right="0.7" top="0.75" bottom="0.75" header="0.3" footer="0.3"/>
  <pageSetup paperSize="9" orientation="portrait" verticalDpi="0" r:id="rId1"/>
  <ignoredErrors>
    <ignoredError sqref="D3:D4 D5: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3" activePane="bottomLeft" state="frozen"/>
      <selection pane="bottomLeft" activeCell="E11" sqref="E11"/>
    </sheetView>
  </sheetViews>
  <sheetFormatPr defaultColWidth="9" defaultRowHeight="18" customHeight="1" x14ac:dyDescent="0.3"/>
  <cols>
    <col min="1" max="1" width="56.77734375" style="2" customWidth="1"/>
    <col min="2" max="3" width="12.218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2" customFormat="1" ht="64.5" customHeight="1" x14ac:dyDescent="0.3">
      <c r="A1" s="30" t="s">
        <v>169</v>
      </c>
      <c r="B1" s="31" t="s">
        <v>8</v>
      </c>
      <c r="C1" s="31" t="s">
        <v>9</v>
      </c>
      <c r="D1" s="31" t="s">
        <v>10</v>
      </c>
      <c r="E1" s="31" t="s">
        <v>39</v>
      </c>
      <c r="F1" s="31" t="s">
        <v>40</v>
      </c>
      <c r="G1" s="42" t="s">
        <v>41</v>
      </c>
      <c r="H1" s="70" t="s">
        <v>42</v>
      </c>
    </row>
    <row r="2" spans="1:8" s="32" customFormat="1" ht="39.450000000000003" customHeight="1" x14ac:dyDescent="0.3">
      <c r="A2" s="33" t="s">
        <v>185</v>
      </c>
      <c r="B2" s="24"/>
      <c r="C2" s="24"/>
      <c r="D2" s="25" t="str">
        <f t="shared" ref="D2" si="0">IF(COUNTIF(D3:D50,"Non Compliant")&gt;0,"Non Compliant",IF(COUNTIF(D3:D50,"Partially Compliant")&gt;0,"Partially Compliant","Fully Compliant"))</f>
        <v>Fully Compliant</v>
      </c>
      <c r="E2" s="26"/>
      <c r="F2" s="27"/>
      <c r="G2" s="43"/>
      <c r="H2" s="26"/>
    </row>
    <row r="3" spans="1:8" ht="39.450000000000003" customHeight="1" x14ac:dyDescent="0.3">
      <c r="A3" s="34" t="s">
        <v>74</v>
      </c>
      <c r="B3" s="3"/>
      <c r="C3" s="3"/>
      <c r="D3" s="4"/>
      <c r="E3" s="35"/>
      <c r="F3" s="36"/>
      <c r="G3" s="44"/>
      <c r="H3" s="35"/>
    </row>
    <row r="4" spans="1:8" ht="39.450000000000003" customHeight="1" x14ac:dyDescent="0.3">
      <c r="A4" s="34" t="s">
        <v>75</v>
      </c>
      <c r="B4" s="3"/>
      <c r="C4" s="3"/>
      <c r="D4" s="4"/>
      <c r="E4" s="35"/>
      <c r="F4" s="36"/>
      <c r="G4" s="44"/>
      <c r="H4" s="68"/>
    </row>
    <row r="5" spans="1:8" ht="39.450000000000003" customHeight="1" x14ac:dyDescent="0.3">
      <c r="A5" s="34" t="s">
        <v>76</v>
      </c>
      <c r="B5" s="3"/>
      <c r="C5" s="3"/>
      <c r="D5" s="4"/>
      <c r="E5" s="35"/>
      <c r="F5" s="36"/>
      <c r="G5" s="44"/>
      <c r="H5" s="35"/>
    </row>
    <row r="6" spans="1:8" ht="39.450000000000003" customHeight="1" x14ac:dyDescent="0.3">
      <c r="A6" s="34" t="s">
        <v>77</v>
      </c>
      <c r="B6" s="3"/>
      <c r="C6" s="3"/>
      <c r="D6" s="4"/>
      <c r="E6" s="35"/>
      <c r="F6" s="36"/>
      <c r="G6" s="44"/>
      <c r="H6" s="68"/>
    </row>
    <row r="7" spans="1:8" ht="39.450000000000003" customHeight="1" x14ac:dyDescent="0.3">
      <c r="A7" s="34" t="s">
        <v>78</v>
      </c>
      <c r="B7" s="3"/>
      <c r="C7" s="3"/>
      <c r="D7" s="4"/>
      <c r="E7" s="35"/>
      <c r="F7" s="36"/>
      <c r="G7" s="44"/>
      <c r="H7" s="35"/>
    </row>
    <row r="8" spans="1:8" ht="39.450000000000003" customHeight="1" x14ac:dyDescent="0.3">
      <c r="A8" s="34" t="s">
        <v>79</v>
      </c>
      <c r="B8" s="3"/>
      <c r="C8" s="3"/>
      <c r="D8" s="4"/>
      <c r="E8" s="35"/>
      <c r="F8" s="36"/>
      <c r="G8" s="44"/>
      <c r="H8" s="68"/>
    </row>
    <row r="9" spans="1:8" ht="39.450000000000003" customHeight="1" x14ac:dyDescent="0.3">
      <c r="A9" s="34" t="s">
        <v>80</v>
      </c>
      <c r="B9" s="3"/>
      <c r="C9" s="3"/>
      <c r="D9" s="4"/>
      <c r="E9" s="35"/>
      <c r="F9" s="36"/>
      <c r="G9" s="44"/>
      <c r="H9" s="35"/>
    </row>
    <row r="10" spans="1:8" ht="39.450000000000003" customHeight="1" x14ac:dyDescent="0.3">
      <c r="A10" s="34" t="s">
        <v>81</v>
      </c>
      <c r="B10" s="3"/>
      <c r="C10" s="3"/>
      <c r="D10" s="4"/>
      <c r="E10" s="35"/>
      <c r="F10" s="36"/>
      <c r="G10" s="44"/>
      <c r="H10" s="68"/>
    </row>
    <row r="11" spans="1:8" ht="39.450000000000003" customHeight="1" x14ac:dyDescent="0.3">
      <c r="A11" s="34" t="s">
        <v>82</v>
      </c>
      <c r="B11" s="3"/>
      <c r="C11" s="3"/>
      <c r="D11" s="4"/>
      <c r="E11" s="35"/>
      <c r="F11" s="36"/>
      <c r="G11" s="44"/>
      <c r="H11" s="40"/>
    </row>
    <row r="12" spans="1:8" ht="39.450000000000003" customHeight="1" x14ac:dyDescent="0.3">
      <c r="A12" s="34" t="s">
        <v>83</v>
      </c>
      <c r="B12" s="38"/>
      <c r="C12" s="38"/>
      <c r="D12" s="39"/>
      <c r="E12" s="40"/>
      <c r="F12" s="41"/>
      <c r="G12" s="45"/>
      <c r="H12" s="68"/>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241" priority="7" operator="equal">
      <formula>"Low"</formula>
    </cfRule>
    <cfRule type="cellIs" dxfId="240" priority="8" operator="equal">
      <formula>"Medium"</formula>
    </cfRule>
    <cfRule type="cellIs" dxfId="239" priority="9" operator="equal">
      <formula>"High"</formula>
    </cfRule>
  </conditionalFormatting>
  <conditionalFormatting sqref="C2:C12">
    <cfRule type="cellIs" dxfId="238" priority="4" operator="equal">
      <formula>"Low"</formula>
    </cfRule>
    <cfRule type="cellIs" dxfId="237" priority="5" operator="equal">
      <formula>"Medium"</formula>
    </cfRule>
    <cfRule type="cellIs" dxfId="236"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6" ma:contentTypeDescription="Create a new document." ma:contentTypeScope="" ma:versionID="ed7c17304983078c0ed8423f519951f8">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50219c9177eedc1ac11193e5629acb0f"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66E96D-6422-4DB7-9FE0-E25B6E6C4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3.xml><?xml version="1.0" encoding="utf-8"?>
<ds:datastoreItem xmlns:ds="http://schemas.openxmlformats.org/officeDocument/2006/customXml" ds:itemID="{526B9DDC-C32C-4EE9-BDDC-98F6C24FDE1C}">
  <ds:schemaRefs>
    <ds:schemaRef ds:uri="http://purl.org/dc/dcmitype/"/>
    <ds:schemaRef ds:uri="http://schemas.microsoft.com/office/2006/metadata/properties"/>
    <ds:schemaRef ds:uri="http://purl.org/dc/elements/1.1/"/>
    <ds:schemaRef ds:uri="http://purl.org/dc/terms/"/>
    <ds:schemaRef ds:uri="8f30a74c-8e7c-491d-b15a-3c2ecabf532b"/>
    <ds:schemaRef ds:uri="http://schemas.microsoft.com/office/infopath/2007/PartnerControls"/>
    <ds:schemaRef ds:uri="http://schemas.microsoft.com/office/2006/documentManagement/types"/>
    <ds:schemaRef ds:uri="http://schemas.openxmlformats.org/package/2006/metadata/core-properties"/>
    <ds:schemaRef ds:uri="9f63860b-ec5a-4177-80bc-0dae68c667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Instructions</vt:lpstr>
      <vt:lpstr>Dashboard</vt:lpstr>
      <vt:lpstr>Lists</vt:lpstr>
      <vt:lpstr>Criteria 1a,b,c</vt:lpstr>
      <vt:lpstr>Criteria 1d,e,f</vt:lpstr>
      <vt:lpstr>Criteria 1g,h,i,j</vt:lpstr>
      <vt:lpstr>Criteria 2</vt:lpstr>
      <vt:lpstr>Criteria 3</vt:lpstr>
      <vt:lpstr>Criteria 4</vt:lpstr>
      <vt:lpstr>Criteria 5</vt:lpstr>
      <vt:lpstr>Criteria 6</vt:lpstr>
      <vt:lpstr>Criteria 7a,b,c</vt:lpstr>
      <vt:lpstr>Criteria 7d,e,f</vt:lpstr>
      <vt:lpstr>Criteria 7g,h,i</vt:lpstr>
      <vt:lpstr>Criteria 8a,b,c</vt:lpstr>
      <vt:lpstr>Criteria 9</vt:lpstr>
      <vt:lpstr>Criteria 10</vt:lpstr>
      <vt:lpstr>Criteria 11a,b,c</vt:lpstr>
      <vt:lpstr>Criteria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Thomas Whittaker</cp:lastModifiedBy>
  <cp:revision/>
  <dcterms:created xsi:type="dcterms:W3CDTF">2021-03-11T12:11:45Z</dcterms:created>
  <dcterms:modified xsi:type="dcterms:W3CDTF">2022-08-09T09:00:00Z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