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charts/chart15.xml" ContentType="application/vnd.openxmlformats-officedocument.drawingml.chart+xml"/>
  <Override PartName="/xl/charts/style12.xml" ContentType="application/vnd.ms-office.chartstyle+xml"/>
  <Override PartName="/xl/charts/colors12.xml" ContentType="application/vnd.ms-office.chartcolorstyle+xml"/>
  <Override PartName="/xl/charts/chart16.xml" ContentType="application/vnd.openxmlformats-officedocument.drawingml.chart+xml"/>
  <Override PartName="/xl/charts/style13.xml" ContentType="application/vnd.ms-office.chartstyle+xml"/>
  <Override PartName="/xl/charts/colors13.xml" ContentType="application/vnd.ms-office.chartcolorstyle+xml"/>
  <Override PartName="/xl/charts/chart17.xml" ContentType="application/vnd.openxmlformats-officedocument.drawingml.chart+xml"/>
  <Override PartName="/xl/charts/style14.xml" ContentType="application/vnd.ms-office.chartstyle+xml"/>
  <Override PartName="/xl/charts/colors14.xml" ContentType="application/vnd.ms-office.chartcolorstyle+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style17.xml" ContentType="application/vnd.ms-office.chartstyle+xml"/>
  <Override PartName="/xl/charts/colors17.xml" ContentType="application/vnd.ms-office.chartcolorstyle+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foauk.sharepoint.com/sites/FireStandardsStrategySupport/Shared Documents/Fire Standards Board/Implementation Tools/Published Tools/"/>
    </mc:Choice>
  </mc:AlternateContent>
  <xr:revisionPtr revIDLastSave="1138" documentId="8_{33FCEB6B-BCC4-460D-861F-05082D6BD32A}" xr6:coauthVersionLast="47" xr6:coauthVersionMax="47" xr10:uidLastSave="{0D45D81E-97F9-486D-ABE0-38B1AEB27648}"/>
  <workbookProtection workbookAlgorithmName="SHA-512" workbookHashValue="pOT4EdBGDE/gczoZcVav12Au+drHMrsqrTnzzlJlADmYQPfmBpWcrS8LaPjUyFR0+yemLRHAEch7DYGQJCXNYQ==" workbookSaltValue="Gm184+UmmxqdUBmIyujIeQ==" workbookSpinCount="100000" lockStructure="1"/>
  <bookViews>
    <workbookView xWindow="-120" yWindow="-16320" windowWidth="29040" windowHeight="16440" tabRatio="922" activeTab="1" xr2:uid="{FE4A2CF9-AE39-4085-B55D-B7C160E4415C}"/>
  </bookViews>
  <sheets>
    <sheet name="Instructions" sheetId="24" r:id="rId1"/>
    <sheet name="Dashboard" sheetId="1" r:id="rId2"/>
    <sheet name="Lists" sheetId="6" state="hidden" r:id="rId3"/>
    <sheet name="Criteria 1a" sheetId="2" r:id="rId4"/>
    <sheet name="Criteria 1b" sheetId="7" r:id="rId5"/>
    <sheet name="Criteria 1c" sheetId="8" r:id="rId6"/>
    <sheet name="Criteria 1d" sheetId="9" r:id="rId7"/>
    <sheet name="Criteria 1e" sheetId="10" r:id="rId8"/>
    <sheet name="Criteria 1f " sheetId="49" r:id="rId9"/>
    <sheet name="Criteria 1g" sheetId="50" r:id="rId10"/>
    <sheet name="Criteria 1h" sheetId="51" r:id="rId11"/>
    <sheet name="Criteria 2a" sheetId="52" r:id="rId12"/>
    <sheet name="Criteria 2b" sheetId="53" r:id="rId13"/>
    <sheet name="Criteria 2c" sheetId="54" r:id="rId14"/>
    <sheet name="Criteria 2d" sheetId="11" r:id="rId15"/>
    <sheet name="Criteria 2e" sheetId="12" r:id="rId16"/>
    <sheet name="Criteria 3" sheetId="13" r:id="rId17"/>
    <sheet name="Criteria 4" sheetId="14" r:id="rId18"/>
    <sheet name="Criteria 5" sheetId="45" r:id="rId19"/>
    <sheet name="Criteria 6a" sheetId="46" r:id="rId20"/>
    <sheet name="Criteria 6b" sheetId="15" r:id="rId21"/>
    <sheet name="Criteria 6c" sheetId="47" r:id="rId22"/>
    <sheet name="Criteria 7a" sheetId="48" r:id="rId23"/>
    <sheet name="Criteria 7b" sheetId="16" r:id="rId24"/>
    <sheet name="Criteria 8" sheetId="34" r:id="rId25"/>
    <sheet name="Criteria 9" sheetId="35" r:id="rId2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8" i="6" l="1"/>
  <c r="Y8" i="6"/>
  <c r="X8" i="6"/>
  <c r="W8" i="6"/>
  <c r="V8" i="6"/>
  <c r="U8" i="6"/>
  <c r="T8" i="6"/>
  <c r="S8" i="6"/>
  <c r="R8" i="6"/>
  <c r="Q8" i="6"/>
  <c r="P8" i="6"/>
  <c r="O8" i="6"/>
  <c r="N8" i="6"/>
  <c r="M8" i="6"/>
  <c r="L8" i="6"/>
  <c r="I8" i="6"/>
  <c r="K8" i="6"/>
  <c r="J8" i="6"/>
  <c r="H8" i="6"/>
  <c r="G8" i="6"/>
  <c r="F8" i="6"/>
  <c r="E8" i="6" l="1"/>
  <c r="J31" i="1"/>
  <c r="J32" i="1"/>
  <c r="K31" i="1"/>
  <c r="K32" i="1"/>
  <c r="K18" i="1"/>
  <c r="J18" i="1"/>
  <c r="I18" i="1"/>
  <c r="K36" i="1"/>
  <c r="J36" i="1"/>
  <c r="I36" i="1"/>
  <c r="K35" i="1"/>
  <c r="J35" i="1"/>
  <c r="I35" i="1"/>
  <c r="K34" i="1"/>
  <c r="J34" i="1"/>
  <c r="I34" i="1"/>
  <c r="K33" i="1"/>
  <c r="J33" i="1"/>
  <c r="I33" i="1"/>
  <c r="I32" i="1"/>
  <c r="I31" i="1"/>
  <c r="J30" i="1"/>
  <c r="K30" i="1"/>
  <c r="I30" i="1"/>
  <c r="K28" i="1"/>
  <c r="J28" i="1"/>
  <c r="I28" i="1"/>
  <c r="K27" i="1"/>
  <c r="J27" i="1"/>
  <c r="I27" i="1"/>
  <c r="K26" i="1"/>
  <c r="J26" i="1"/>
  <c r="I26" i="1"/>
  <c r="K25" i="1"/>
  <c r="J25" i="1"/>
  <c r="I25" i="1"/>
  <c r="K24" i="1"/>
  <c r="J24" i="1"/>
  <c r="I24" i="1"/>
  <c r="K23" i="1"/>
  <c r="J23" i="1"/>
  <c r="I23" i="1"/>
  <c r="K22" i="1"/>
  <c r="J22" i="1"/>
  <c r="I22" i="1"/>
  <c r="K21" i="1"/>
  <c r="J21" i="1"/>
  <c r="I21" i="1"/>
  <c r="K20" i="1"/>
  <c r="J20" i="1"/>
  <c r="I20" i="1"/>
  <c r="K19" i="1"/>
  <c r="J19" i="1"/>
  <c r="I19" i="1"/>
  <c r="K17" i="1"/>
  <c r="J17" i="1"/>
  <c r="I17" i="1"/>
  <c r="K16" i="1"/>
  <c r="J16" i="1"/>
  <c r="I16" i="1"/>
  <c r="K15" i="1"/>
  <c r="J15" i="1"/>
  <c r="I15" i="1"/>
  <c r="K14" i="1"/>
  <c r="J14" i="1"/>
  <c r="I14" i="1"/>
  <c r="K13" i="1"/>
  <c r="J13" i="1"/>
  <c r="I13" i="1"/>
  <c r="D2" i="35"/>
  <c r="D2" i="34"/>
  <c r="D2" i="16"/>
  <c r="D2" i="48"/>
  <c r="D2" i="47"/>
  <c r="D2" i="15"/>
  <c r="D2" i="46"/>
  <c r="D2" i="45"/>
  <c r="D2" i="14"/>
  <c r="D2" i="13"/>
  <c r="D2" i="12"/>
  <c r="D2" i="11"/>
  <c r="D2" i="54"/>
  <c r="D2" i="53"/>
  <c r="D2" i="52"/>
  <c r="D2" i="51"/>
  <c r="D2" i="50"/>
  <c r="D2" i="49"/>
  <c r="D2" i="10"/>
  <c r="D2" i="9"/>
  <c r="D2" i="8"/>
  <c r="D2" i="7"/>
  <c r="D2" i="2"/>
  <c r="D8" i="6" s="1"/>
  <c r="D10" i="6"/>
  <c r="D11" i="6"/>
  <c r="D12" i="6"/>
  <c r="H36" i="1"/>
  <c r="G36" i="1"/>
  <c r="F36" i="1"/>
  <c r="E36" i="1"/>
  <c r="D36" i="1"/>
  <c r="C36" i="1"/>
  <c r="H35" i="1"/>
  <c r="G35" i="1"/>
  <c r="F35" i="1"/>
  <c r="E35" i="1"/>
  <c r="D35" i="1"/>
  <c r="C35" i="1"/>
  <c r="H34" i="1"/>
  <c r="G34" i="1"/>
  <c r="F34" i="1"/>
  <c r="E34" i="1"/>
  <c r="D34" i="1"/>
  <c r="C34" i="1"/>
  <c r="H33" i="1"/>
  <c r="G33" i="1"/>
  <c r="F33" i="1"/>
  <c r="E33" i="1"/>
  <c r="D33" i="1"/>
  <c r="C33" i="1"/>
  <c r="H32" i="1"/>
  <c r="H31" i="1"/>
  <c r="G31" i="1"/>
  <c r="G32" i="1"/>
  <c r="F32" i="1"/>
  <c r="F31" i="1"/>
  <c r="E32" i="1"/>
  <c r="E31" i="1"/>
  <c r="D32" i="1"/>
  <c r="D31" i="1"/>
  <c r="C32" i="1"/>
  <c r="C31" i="1"/>
  <c r="H30" i="1"/>
  <c r="G30" i="1"/>
  <c r="F30" i="1"/>
  <c r="E30" i="1"/>
  <c r="D30" i="1"/>
  <c r="C30" i="1"/>
  <c r="H28" i="1"/>
  <c r="G28" i="1"/>
  <c r="F28" i="1"/>
  <c r="E28" i="1"/>
  <c r="D28" i="1"/>
  <c r="C28" i="1"/>
  <c r="E25" i="1"/>
  <c r="F25" i="1"/>
  <c r="G25" i="1"/>
  <c r="H25" i="1"/>
  <c r="H27" i="1"/>
  <c r="G27" i="1"/>
  <c r="F27" i="1"/>
  <c r="E27" i="1"/>
  <c r="D27" i="1"/>
  <c r="C27" i="1"/>
  <c r="H26" i="1"/>
  <c r="G26" i="1"/>
  <c r="F26" i="1"/>
  <c r="E26" i="1"/>
  <c r="D26" i="1"/>
  <c r="C26" i="1"/>
  <c r="D25" i="1"/>
  <c r="C25" i="1"/>
  <c r="C16" i="1"/>
  <c r="C14" i="1"/>
  <c r="C13" i="1"/>
  <c r="H23" i="1"/>
  <c r="G23" i="1"/>
  <c r="F23" i="1"/>
  <c r="E23" i="1"/>
  <c r="D23" i="1"/>
  <c r="C23" i="1"/>
  <c r="H22" i="1"/>
  <c r="G22" i="1"/>
  <c r="F22" i="1"/>
  <c r="E22" i="1"/>
  <c r="D22" i="1"/>
  <c r="C22" i="1"/>
  <c r="H21" i="1"/>
  <c r="G21" i="1"/>
  <c r="F21" i="1"/>
  <c r="E21" i="1"/>
  <c r="D21" i="1"/>
  <c r="C21" i="1"/>
  <c r="H20" i="1"/>
  <c r="G20" i="1"/>
  <c r="F20" i="1"/>
  <c r="E20" i="1"/>
  <c r="D20" i="1"/>
  <c r="C20" i="1"/>
  <c r="H19" i="1"/>
  <c r="G19" i="1"/>
  <c r="F19" i="1"/>
  <c r="E19" i="1"/>
  <c r="D19" i="1"/>
  <c r="C19" i="1"/>
  <c r="H18" i="1"/>
  <c r="G18" i="1"/>
  <c r="F18" i="1"/>
  <c r="E18" i="1"/>
  <c r="D18" i="1"/>
  <c r="C18" i="1"/>
  <c r="C17" i="1"/>
  <c r="D17" i="1"/>
  <c r="E17" i="1"/>
  <c r="F17" i="1"/>
  <c r="G17" i="1"/>
  <c r="H17" i="1"/>
  <c r="H24" i="1"/>
  <c r="G24" i="1"/>
  <c r="F24" i="1"/>
  <c r="E24" i="1"/>
  <c r="D24" i="1"/>
  <c r="C24" i="1"/>
  <c r="H16" i="1"/>
  <c r="G16" i="1"/>
  <c r="F16" i="1"/>
  <c r="E16" i="1"/>
  <c r="D16" i="1"/>
  <c r="H15" i="1"/>
  <c r="G15" i="1"/>
  <c r="F15" i="1"/>
  <c r="E15" i="1"/>
  <c r="D15" i="1"/>
  <c r="C15" i="1"/>
  <c r="H14" i="1"/>
  <c r="G14" i="1"/>
  <c r="F14" i="1"/>
  <c r="E14" i="1"/>
  <c r="D14" i="1"/>
  <c r="H13" i="1"/>
  <c r="G13" i="1"/>
  <c r="F13" i="1"/>
  <c r="E13" i="1"/>
  <c r="D13" i="1"/>
  <c r="K37" i="1" l="1"/>
  <c r="H37" i="1"/>
  <c r="G37" i="1"/>
  <c r="E37" i="1"/>
  <c r="C37" i="1"/>
  <c r="F37" i="1"/>
  <c r="D37" i="1"/>
  <c r="J37" i="1" l="1"/>
  <c r="I37" i="1"/>
  <c r="E12" i="6" l="1"/>
  <c r="E10" i="6"/>
  <c r="E11" i="6"/>
</calcChain>
</file>

<file path=xl/sharedStrings.xml><?xml version="1.0" encoding="utf-8"?>
<sst xmlns="http://schemas.openxmlformats.org/spreadsheetml/2006/main" count="510" uniqueCount="85">
  <si>
    <t>Please fill in the contact details below:</t>
  </si>
  <si>
    <t>Fire and Rescue Service</t>
  </si>
  <si>
    <t>Contact Name</t>
  </si>
  <si>
    <t>Contact Email Address</t>
  </si>
  <si>
    <t>Contact Phone Number</t>
  </si>
  <si>
    <t>Criteria</t>
  </si>
  <si>
    <t>Description</t>
  </si>
  <si>
    <t>Priority</t>
  </si>
  <si>
    <t>Impact</t>
  </si>
  <si>
    <t>Low</t>
  </si>
  <si>
    <t>Medium</t>
  </si>
  <si>
    <t>High</t>
  </si>
  <si>
    <t>Chart</t>
  </si>
  <si>
    <t>Total</t>
  </si>
  <si>
    <t>Work assigned to</t>
  </si>
  <si>
    <t>Projected date for completion</t>
  </si>
  <si>
    <t>Description of work needing to be done</t>
  </si>
  <si>
    <t xml:space="preserve"> </t>
  </si>
  <si>
    <t>2a</t>
  </si>
  <si>
    <t>2b</t>
  </si>
  <si>
    <t>2c</t>
  </si>
  <si>
    <t>MUST</t>
  </si>
  <si>
    <t>SHOULD</t>
  </si>
  <si>
    <t>1a</t>
  </si>
  <si>
    <t>Provide strategic oversight and accountability for internal governance and assurance, which enables it to:
a. develop and monitor relevant functional delivery plans in line with the vision and strategic objectives of the service, agreed by its governing body and senior leadership;</t>
  </si>
  <si>
    <t>b. identify those who are responsible and accountable for strategic priorities and the business planning process across the service;</t>
  </si>
  <si>
    <t>1b</t>
  </si>
  <si>
    <t>1c</t>
  </si>
  <si>
    <t>1d</t>
  </si>
  <si>
    <t>1e</t>
  </si>
  <si>
    <t>1f</t>
  </si>
  <si>
    <t>1g</t>
  </si>
  <si>
    <t>1h</t>
  </si>
  <si>
    <t>c. co-ordinate all work designed to drive change, and which contributes to organisational development including managing and mitigating associated risks;</t>
  </si>
  <si>
    <t>d. remain agile and able to adapt plans in response to changing demands;</t>
  </si>
  <si>
    <t>e. continuously evaluate its performance through internal audit or self-assessment;</t>
  </si>
  <si>
    <t>f. consider all forms of feedback to measure progress and inform forward plans and new projects or initiatives, to ensure they remain efficient, effective and compliant with legislation;</t>
  </si>
  <si>
    <t>g. appropriately consider business cases for new work, projects or initiatives ensuring that any associated costs and resources have been forecast accurately and remain monitored, if agreed;</t>
  </si>
  <si>
    <t>h. identify and coordinate the management of risks associated with delivering its activities.</t>
  </si>
  <si>
    <t>2d</t>
  </si>
  <si>
    <t>2e</t>
  </si>
  <si>
    <t xml:space="preserve">b. all internal decision-making boards, groups, or regular meetings have clear terms of reference which are regularly reviewed and include agreed levels of delegated authority to enable effective decision making; </t>
  </si>
  <si>
    <t>e. internal assurance activities are provided with an appropriate level of independence to provide objective insight into the activities of the service.</t>
  </si>
  <si>
    <t>Ensure that organisational decisions and the measures implemented support equality, diversity, and inclusivity, are non-discriminatory and that appropriate impact assessments are undertaken.</t>
  </si>
  <si>
    <t>Have a clear internal structure with appropriate governance arrangements that ensure: 
a. a framework is in place that identifies who can make decisions and has the authority to act on behalf of the service with accountability for how its people behave and perform;</t>
  </si>
  <si>
    <t>Utilise good communication and engagement to build trusting relationships with both internal and external stakeholders.</t>
  </si>
  <si>
    <t>Have arrangements in place to enable it to receive and act on feedback about its processes through proactive staff and stakeholder engagement.</t>
  </si>
  <si>
    <t>6a</t>
  </si>
  <si>
    <t>6b</t>
  </si>
  <si>
    <t>6c</t>
  </si>
  <si>
    <t>Utilise recognised processes, controls and change management methodologies to ensure impact of actions are understood, intended outcomes are delivered, and benefits are realised. This incorporates, but is not limited to, managing the following aspects:
a. risks, issues, and dependencies;</t>
  </si>
  <si>
    <t>b. finance and budgets;</t>
  </si>
  <si>
    <t>c. post-deliverable lessons learnt and evaluation of results.</t>
  </si>
  <si>
    <t>7a</t>
  </si>
  <si>
    <t>7b</t>
  </si>
  <si>
    <t>b. collaborating with, and learning from, other services to benchmark performance.</t>
  </si>
  <si>
    <t>Recognise when it may need support and draw on the appropriate networks, national guidance, and tools to support its own organisational development.</t>
  </si>
  <si>
    <t>Maximise opportunities gained from supporting the National Fire Chiefs Council (NFCC) network by sharing learning and experiences, collaborating with others, and contributing to the continual improvement of the service.</t>
  </si>
  <si>
    <t>a. develop and monitor relevant functional delivery plans in line with the vision and strategic objectives of the service, agreed by its governing body and senior leadership;</t>
  </si>
  <si>
    <t>Task 1</t>
  </si>
  <si>
    <t>Task 2</t>
  </si>
  <si>
    <t>Task 3</t>
  </si>
  <si>
    <t>Task 4</t>
  </si>
  <si>
    <t>Task 5</t>
  </si>
  <si>
    <t>Task 6</t>
  </si>
  <si>
    <t>Task 7</t>
  </si>
  <si>
    <t>Task 8</t>
  </si>
  <si>
    <t>Task 9</t>
  </si>
  <si>
    <t>Task 10</t>
  </si>
  <si>
    <t>c. progress against deliverables is monitored, scrutinised and challenged to ensure objectives are being achieved within agreed timescales and budgets, and, if necessary, pausing work;</t>
  </si>
  <si>
    <t>d. the service can provide its annual statement of assurance evidencing its compliance with the Fire and Rescue National Framework, providing information about its performance against its strategic plan, community risk management plan, finance, governance and operational matters;</t>
  </si>
  <si>
    <t>d. the service can provide its annual statement of assurance evidencing its compliance with the FRS National Framework, providing information about its performance against its strategic plan, CRMP, finance, governance, and operational matters;</t>
  </si>
  <si>
    <t>2a. a framework is in place that identifies who can make decisions and has the authority to act on behalf of the service with accountability for how its people behave and perform;</t>
  </si>
  <si>
    <t>Support organisational development using identified learning to tailor and improve what it delivers to the community by:
a. identifying, capturing, evaluating, and sharing learning which could benefit the service and others, engaging with national learning arrangements where they exist;</t>
  </si>
  <si>
    <t>Utilise recognised processes, controls and change management methodologies to ensure impact of actions are understood, intended outcomes are delivered, and benefits are realised. This incorporates managing:
a. risks, issues, and dependencies;</t>
  </si>
  <si>
    <t>Utilise recognised processes, controls and change management methodologies to ensure impact of actions are understood, intended outcomes are delivered, and benefits are realised. This incorporates managing:
b. finance and budgets;</t>
  </si>
  <si>
    <t>Utilise recognised processes, controls and change management methodologies to ensure impact of actions are understood, intended outcomes are delivered, and benefits are realised. This incorporates:
c. post-deliverable lessons learnt and evaluation.</t>
  </si>
  <si>
    <t>a. identifying, capturing, evaluating, and sharing learning which could benefit the service and others, engaging with national learning arrangements where they exist;</t>
  </si>
  <si>
    <t>Level of Assurance</t>
  </si>
  <si>
    <t>Substantial</t>
  </si>
  <si>
    <t>Reasonable</t>
  </si>
  <si>
    <t>Limited</t>
  </si>
  <si>
    <t>Overall Level of Assurance with Standard</t>
  </si>
  <si>
    <t>Criteria 1a</t>
  </si>
  <si>
    <t>Evidence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</si>
</sst>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101">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vertical="center"/>
    </xf>
    <xf numFmtId="14" fontId="0" fillId="0" borderId="7"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8" xfId="0" applyBorder="1" applyAlignment="1">
      <alignment vertical="center"/>
    </xf>
    <xf numFmtId="0" fontId="3" fillId="8" borderId="12" xfId="0" applyFont="1" applyFill="1" applyBorder="1" applyAlignment="1">
      <alignment horizontal="center" vertical="center"/>
    </xf>
    <xf numFmtId="14" fontId="3" fillId="8" borderId="12" xfId="0" applyNumberFormat="1" applyFont="1" applyFill="1" applyBorder="1" applyAlignment="1">
      <alignment horizontal="center" vertical="center"/>
    </xf>
    <xf numFmtId="0" fontId="0" fillId="12" borderId="8" xfId="0" applyFill="1" applyBorder="1" applyAlignment="1">
      <alignment horizontal="center" vertical="center"/>
    </xf>
    <xf numFmtId="0" fontId="0" fillId="12" borderId="8" xfId="0" applyFill="1" applyBorder="1" applyAlignment="1">
      <alignment vertical="center"/>
    </xf>
    <xf numFmtId="14" fontId="0" fillId="12" borderId="8" xfId="0" applyNumberFormat="1" applyFill="1" applyBorder="1" applyAlignment="1">
      <alignment horizontal="center" vertical="center"/>
    </xf>
    <xf numFmtId="0" fontId="0" fillId="0" borderId="11" xfId="0" applyBorder="1" applyAlignment="1">
      <alignment vertical="center"/>
    </xf>
    <xf numFmtId="14" fontId="0" fillId="0" borderId="8" xfId="0" applyNumberFormat="1" applyBorder="1" applyAlignment="1">
      <alignment horizontal="center" vertical="center"/>
    </xf>
    <xf numFmtId="0" fontId="0" fillId="9" borderId="11" xfId="0" applyFill="1" applyBorder="1" applyAlignment="1">
      <alignment vertical="center"/>
    </xf>
    <xf numFmtId="0" fontId="0" fillId="9" borderId="8" xfId="0" applyFill="1" applyBorder="1" applyAlignment="1">
      <alignment horizontal="center" vertical="center"/>
    </xf>
    <xf numFmtId="0" fontId="0" fillId="9" borderId="8" xfId="0" applyFill="1" applyBorder="1" applyAlignment="1">
      <alignment horizontal="center" vertical="center" wrapText="1"/>
    </xf>
    <xf numFmtId="0" fontId="0" fillId="9" borderId="8" xfId="0" applyFill="1" applyBorder="1" applyAlignment="1">
      <alignment vertical="center"/>
    </xf>
    <xf numFmtId="14" fontId="0" fillId="9" borderId="8" xfId="0" applyNumberFormat="1" applyFill="1" applyBorder="1" applyAlignment="1">
      <alignment horizontal="center" vertical="center"/>
    </xf>
    <xf numFmtId="0" fontId="0" fillId="0" borderId="0" xfId="0" applyAlignment="1">
      <alignment vertical="center" wrapText="1"/>
    </xf>
    <xf numFmtId="0" fontId="0" fillId="9" borderId="1" xfId="0" applyFill="1" applyBorder="1" applyAlignment="1">
      <alignment vertical="center"/>
    </xf>
    <xf numFmtId="0" fontId="1" fillId="6" borderId="22" xfId="0" applyFont="1" applyFill="1" applyBorder="1" applyAlignment="1">
      <alignment horizontal="center" vertical="center"/>
    </xf>
    <xf numFmtId="0" fontId="1" fillId="6" borderId="24" xfId="0" applyFont="1" applyFill="1" applyBorder="1" applyAlignment="1">
      <alignment vertical="center"/>
    </xf>
    <xf numFmtId="0" fontId="6" fillId="15" borderId="10"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0" fillId="0" borderId="5" xfId="0" applyBorder="1" applyAlignment="1">
      <alignment horizontal="center" vertical="center"/>
    </xf>
    <xf numFmtId="0" fontId="0" fillId="0" borderId="5" xfId="0" applyBorder="1" applyAlignment="1">
      <alignment horizontal="left" vertical="center" wrapText="1"/>
    </xf>
    <xf numFmtId="0" fontId="3" fillId="8" borderId="0" xfId="0" applyFont="1" applyFill="1" applyAlignment="1">
      <alignment horizontal="left" vertical="center" wrapText="1"/>
    </xf>
    <xf numFmtId="0" fontId="3" fillId="10" borderId="2" xfId="0" applyFont="1" applyFill="1" applyBorder="1" applyAlignment="1">
      <alignment horizontal="left" vertical="center"/>
    </xf>
    <xf numFmtId="0" fontId="0" fillId="6" borderId="25" xfId="0" applyFill="1"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wrapText="1"/>
    </xf>
    <xf numFmtId="0" fontId="0" fillId="2" borderId="7" xfId="0" applyFill="1" applyBorder="1" applyAlignment="1">
      <alignment horizontal="center" vertical="center"/>
    </xf>
    <xf numFmtId="0" fontId="0" fillId="7" borderId="7" xfId="0" applyFill="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left" vertical="center" wrapText="1"/>
    </xf>
    <xf numFmtId="0" fontId="1" fillId="2" borderId="23" xfId="0" applyFont="1" applyFill="1" applyBorder="1" applyAlignment="1">
      <alignment horizontal="center" vertical="center"/>
    </xf>
    <xf numFmtId="0" fontId="1" fillId="7" borderId="23" xfId="0" applyFont="1" applyFill="1" applyBorder="1" applyAlignment="1">
      <alignment horizontal="center" vertical="center"/>
    </xf>
    <xf numFmtId="0" fontId="1" fillId="7" borderId="24" xfId="0" applyFont="1" applyFill="1" applyBorder="1" applyAlignment="1">
      <alignment horizontal="center" vertical="center"/>
    </xf>
    <xf numFmtId="0" fontId="1" fillId="11" borderId="3"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7" fillId="16" borderId="10" xfId="0" applyFont="1" applyFill="1" applyBorder="1" applyAlignment="1" applyProtection="1">
      <alignment horizontal="left" vertical="center"/>
      <protection locked="0"/>
    </xf>
    <xf numFmtId="0" fontId="5" fillId="14" borderId="10" xfId="0" applyFont="1" applyFill="1" applyBorder="1" applyAlignment="1">
      <alignment horizontal="center" vertical="center"/>
    </xf>
    <xf numFmtId="0" fontId="3" fillId="11" borderId="1" xfId="0" applyFont="1" applyFill="1" applyBorder="1" applyAlignment="1" applyProtection="1">
      <alignment vertical="center"/>
    </xf>
    <xf numFmtId="0" fontId="0" fillId="0" borderId="1" xfId="0" applyBorder="1" applyAlignment="1" applyProtection="1">
      <alignment vertical="center"/>
    </xf>
    <xf numFmtId="0" fontId="0" fillId="9" borderId="1" xfId="0" applyFill="1" applyBorder="1" applyAlignment="1" applyProtection="1">
      <alignment vertical="center"/>
    </xf>
    <xf numFmtId="0" fontId="0" fillId="0" borderId="7" xfId="0" applyBorder="1" applyAlignment="1" applyProtection="1">
      <alignment vertical="center"/>
    </xf>
    <xf numFmtId="0" fontId="3" fillId="8" borderId="5" xfId="0" applyFont="1" applyFill="1" applyBorder="1" applyAlignment="1" applyProtection="1">
      <alignment horizontal="center" vertical="center" wrapText="1"/>
    </xf>
  </cellXfs>
  <cellStyles count="1">
    <cellStyle name="Normal" xfId="0" builtinId="0"/>
  </cellStyles>
  <dxfs count="504">
    <dxf>
      <protection locked="1" hidden="0"/>
    </dxf>
    <dxf>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3300"/>
      <color rgb="FFFFCCFF"/>
      <color rgb="FFFF99FF"/>
      <color rgb="FFD1E0FF"/>
      <color rgb="FF6598FF"/>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7.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6.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Substantial</c:v>
                </c:pt>
                <c:pt idx="1">
                  <c:v>Reasonable</c:v>
                </c:pt>
                <c:pt idx="2">
                  <c:v>Limited</c:v>
                </c:pt>
              </c:strCache>
            </c:strRef>
          </c:cat>
          <c:val>
            <c:numRef>
              <c:f>Lists!$E$10:$E$12</c:f>
              <c:numCache>
                <c:formatCode>General</c:formatCode>
                <c:ptCount val="3"/>
                <c:pt idx="0">
                  <c:v>23</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D-220A-4DEA-9593-2FF7FB6EA5B8}"/>
              </c:ext>
            </c:extLst>
          </c:dPt>
          <c:val>
            <c:numRef>
              <c:f>Dashboard!$I$33:$K$33</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14-6DD8-4F20-9FA7-2E73FF094B3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16-6DD8-4F20-9FA7-2E73FF094B3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18-6DD8-4F20-9FA7-2E73FF094B3B}"/>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19-6DD8-4F20-9FA7-2E73FF094B3B}"/>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E1-42E7-AFC9-399263FF7F2B}"/>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FB18-401B-8834-FA08D9BC2BB8}"/>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5B16-4C3F-96FD-D6BA248406E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B16-4C3F-96FD-D6BA248406E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5B16-4C3F-96FD-D6BA248406E7}"/>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5B16-4C3F-96FD-D6BA248406E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3CEE-4A20-9FC1-C503C818A596}"/>
              </c:ext>
            </c:extLst>
          </c:dPt>
          <c:val>
            <c:numRef>
              <c:f>Dashboard!$I$23:$K$23</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Dashboard!#REF!</c:f>
              <c:numCache>
                <c:formatCode>General</c:formatCode>
                <c:ptCount val="1"/>
                <c:pt idx="0">
                  <c:v>1</c:v>
                </c:pt>
              </c:numCache>
            </c:numRef>
          </c:val>
          <c:extLst>
            <c:ext xmlns:c16="http://schemas.microsoft.com/office/drawing/2014/chart" uri="{C3380CC4-5D6E-409C-BE32-E72D297353CC}">
              <c16:uniqueId val="{00000006-A141-4F83-ACD3-DF05370F590F}"/>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Dashboard!$I$29:$K$29</c:f>
              <c:numCache>
                <c:formatCode>General</c:formatCode>
                <c:ptCount val="3"/>
              </c:numCache>
            </c:numRef>
          </c:val>
          <c:extLst>
            <c:ext xmlns:c16="http://schemas.microsoft.com/office/drawing/2014/chart" uri="{C3380CC4-5D6E-409C-BE32-E72D297353CC}">
              <c16:uniqueId val="{00000006-112C-413B-9E37-600B8FBB2D22}"/>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30175975930996E-2"/>
          <c:y val="2.3493379490564258E-2"/>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2A5-4494-ACE5-5D0C6764AF8B}"/>
              </c:ext>
            </c:extLst>
          </c:dPt>
          <c:val>
            <c:numRef>
              <c:f>Dashboard!#REF!</c:f>
              <c:numCache>
                <c:formatCode>General</c:formatCode>
                <c:ptCount val="1"/>
                <c:pt idx="0">
                  <c:v>1</c:v>
                </c:pt>
              </c:numCache>
            </c:numRef>
          </c:val>
          <c:extLst>
            <c:ext xmlns:c16="http://schemas.microsoft.com/office/drawing/2014/chart" uri="{C3380CC4-5D6E-409C-BE32-E72D297353CC}">
              <c16:uniqueId val="{00000006-02A5-4494-ACE5-5D0C6764AF8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spPr>
            <a:ln w="19050">
              <a:solidFill>
                <a:schemeClr val="bg1"/>
              </a:solidFill>
            </a:ln>
          </c:spPr>
          <c:dPt>
            <c:idx val="0"/>
            <c:bubble3D val="0"/>
            <c:spPr>
              <a:solidFill>
                <a:srgbClr val="92D050"/>
              </a:solidFill>
              <a:ln w="19050">
                <a:solidFill>
                  <a:schemeClr val="bg1"/>
                </a:solidFill>
              </a:ln>
            </c:spPr>
            <c:extLst>
              <c:ext xmlns:c16="http://schemas.microsoft.com/office/drawing/2014/chart" uri="{C3380CC4-5D6E-409C-BE32-E72D297353CC}">
                <c16:uniqueId val="{00000003-0FC2-4C63-A8D7-27F53E0B7ED9}"/>
              </c:ext>
            </c:extLst>
          </c:dPt>
          <c:dPt>
            <c:idx val="1"/>
            <c:bubble3D val="0"/>
            <c:spPr>
              <a:solidFill>
                <a:srgbClr val="FFC000"/>
              </a:solidFill>
              <a:ln w="19050">
                <a:solidFill>
                  <a:schemeClr val="bg1"/>
                </a:solidFill>
              </a:ln>
            </c:spPr>
            <c:extLst>
              <c:ext xmlns:c16="http://schemas.microsoft.com/office/drawing/2014/chart" uri="{C3380CC4-5D6E-409C-BE32-E72D297353CC}">
                <c16:uniqueId val="{00000005-0FC2-4C63-A8D7-27F53E0B7ED9}"/>
              </c:ext>
            </c:extLst>
          </c:dPt>
          <c:dPt>
            <c:idx val="2"/>
            <c:bubble3D val="0"/>
            <c:spPr>
              <a:solidFill>
                <a:srgbClr val="FF0000"/>
              </a:solidFill>
              <a:ln w="19050">
                <a:solidFill>
                  <a:schemeClr val="bg1"/>
                </a:solidFill>
              </a:ln>
            </c:spPr>
            <c:extLst>
              <c:ext xmlns:c16="http://schemas.microsoft.com/office/drawing/2014/chart" uri="{C3380CC4-5D6E-409C-BE32-E72D297353CC}">
                <c16:uniqueId val="{00000007-0FC2-4C63-A8D7-27F53E0B7ED9}"/>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8-0FC2-4C63-A8D7-27F53E0B7ED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FC8C-498A-B001-562AA8E409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FC8C-498A-B001-562AA8E409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FC8C-498A-B001-562AA8E40914}"/>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E-FC8C-498A-B001-562AA8E40914}"/>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8C1E-48A7-A1AE-F5BEE72A58FA}"/>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explosion val="1"/>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6-2A41-45ED-84DC-741E596493F1}"/>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36-4D11-B9F9-CD726181CC7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36-4D11-B9F9-CD726181CC7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36-4D11-B9F9-CD726181CC73}"/>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6-A936-4D11-B9F9-CD726181CC7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6-14C5-4F8E-A302-E5CA29A9037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6-DC77-4398-A652-E760F45C0C1E}"/>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6-67AB-48D2-9548-9A392112FA69}"/>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Dashboard!$I$37:$K$37</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png"/><Relationship Id="rId18" Type="http://schemas.openxmlformats.org/officeDocument/2006/relationships/chart" Target="../charts/chart17.xml"/><Relationship Id="rId26" Type="http://schemas.openxmlformats.org/officeDocument/2006/relationships/chart" Target="../charts/chart25.xml"/><Relationship Id="rId3" Type="http://schemas.openxmlformats.org/officeDocument/2006/relationships/chart" Target="../charts/chart3.xml"/><Relationship Id="rId21" Type="http://schemas.openxmlformats.org/officeDocument/2006/relationships/chart" Target="../charts/chart20.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6.xml"/><Relationship Id="rId25" Type="http://schemas.openxmlformats.org/officeDocument/2006/relationships/chart" Target="../charts/chart24.xml"/><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9.xml"/><Relationship Id="rId29" Type="http://schemas.openxmlformats.org/officeDocument/2006/relationships/chart" Target="../charts/chart28.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5" Type="http://schemas.openxmlformats.org/officeDocument/2006/relationships/chart" Target="../charts/chart5.xml"/><Relationship Id="rId15" Type="http://schemas.openxmlformats.org/officeDocument/2006/relationships/chart" Target="../charts/chart14.xml"/><Relationship Id="rId23" Type="http://schemas.openxmlformats.org/officeDocument/2006/relationships/chart" Target="../charts/chart22.xml"/><Relationship Id="rId28" Type="http://schemas.openxmlformats.org/officeDocument/2006/relationships/chart" Target="../charts/chart27.xml"/><Relationship Id="rId10" Type="http://schemas.openxmlformats.org/officeDocument/2006/relationships/chart" Target="../charts/chart10.xml"/><Relationship Id="rId19" Type="http://schemas.openxmlformats.org/officeDocument/2006/relationships/chart" Target="../charts/chart18.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 Id="rId22" Type="http://schemas.openxmlformats.org/officeDocument/2006/relationships/chart" Target="../charts/chart21.xml"/><Relationship Id="rId27" Type="http://schemas.openxmlformats.org/officeDocument/2006/relationships/chart" Target="../charts/chart26.xml"/><Relationship Id="rId30" Type="http://schemas.openxmlformats.org/officeDocument/2006/relationships/chart" Target="../charts/chart2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392430</xdr:colOff>
      <xdr:row>63</xdr:row>
      <xdr:rowOff>85725</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5230" cy="11487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C5</a:t>
          </a:r>
          <a:r>
            <a:rPr lang="en-GB" sz="1200" baseline="0">
              <a:solidFill>
                <a:schemeClr val="dk1"/>
              </a:solidFill>
              <a:effectLst/>
              <a:latin typeface="+mn-lt"/>
              <a:ea typeface="+mn-ea"/>
              <a:cs typeface="+mn-cs"/>
            </a:rPr>
            <a:t> </a:t>
          </a:r>
          <a:r>
            <a:rPr lang="en-GB" sz="1200">
              <a:solidFill>
                <a:schemeClr val="dk1"/>
              </a:solidFill>
              <a:effectLst/>
              <a:latin typeface="+mn-lt"/>
              <a:ea typeface="+mn-ea"/>
              <a:cs typeface="+mn-cs"/>
            </a:rPr>
            <a:t>to C8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level of assurance</a:t>
          </a:r>
          <a:r>
            <a:rPr lang="en-GB" sz="1200" baseline="0">
              <a:solidFill>
                <a:schemeClr val="dk1"/>
              </a:solidFill>
              <a:effectLst/>
              <a:latin typeface="+mn-lt"/>
              <a:ea typeface="+mn-ea"/>
              <a:cs typeface="+mn-cs"/>
            </a:rPr>
            <a:t> against the evidence gathered </a:t>
          </a:r>
          <a:r>
            <a:rPr lang="en-GB" sz="1200">
              <a:solidFill>
                <a:schemeClr val="dk1"/>
              </a:solidFill>
              <a:effectLst/>
              <a:latin typeface="+mn-lt"/>
              <a:ea typeface="+mn-ea"/>
              <a:cs typeface="+mn-cs"/>
            </a:rPr>
            <a:t>for meeting</a:t>
          </a:r>
          <a:r>
            <a:rPr lang="en-GB" sz="1200" baseline="0">
              <a:solidFill>
                <a:schemeClr val="dk1"/>
              </a:solidFill>
              <a:effectLst/>
              <a:latin typeface="+mn-lt"/>
              <a:ea typeface="+mn-ea"/>
              <a:cs typeface="+mn-cs"/>
            </a:rPr>
            <a:t> the S</a:t>
          </a:r>
          <a:r>
            <a:rPr lang="en-GB" sz="1200">
              <a:solidFill>
                <a:schemeClr val="dk1"/>
              </a:solidFill>
              <a:effectLst/>
              <a:latin typeface="+mn-lt"/>
              <a:ea typeface="+mn-ea"/>
              <a:cs typeface="+mn-cs"/>
            </a:rPr>
            <a:t>tandard. If versions are recorded over time, they will illustrate the progress being made.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Level of Assurance' graph at the top. It provides an 'at a glance'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(or</a:t>
          </a:r>
          <a:r>
            <a:rPr lang="en-GB" sz="1200" baseline="0">
              <a:solidFill>
                <a:schemeClr val="dk1"/>
              </a:solidFill>
              <a:effectLst/>
              <a:latin typeface="+mn-lt"/>
              <a:ea typeface="+mn-ea"/>
              <a:cs typeface="+mn-cs"/>
            </a:rPr>
            <a:t> Risk) </a:t>
          </a:r>
          <a:r>
            <a:rPr lang="en-GB" sz="1200">
              <a:solidFill>
                <a:schemeClr val="dk1"/>
              </a:solidFill>
              <a:effectLst/>
              <a:latin typeface="+mn-lt"/>
              <a:ea typeface="+mn-ea"/>
              <a:cs typeface="+mn-cs"/>
            </a:rPr>
            <a:t>that the task/action will have on meeting</a:t>
          </a:r>
          <a:r>
            <a:rPr lang="en-GB" sz="1200" baseline="0">
              <a:solidFill>
                <a:schemeClr val="dk1"/>
              </a:solidFill>
              <a:effectLst/>
              <a:latin typeface="+mn-lt"/>
              <a:ea typeface="+mn-ea"/>
              <a:cs typeface="+mn-cs"/>
            </a:rPr>
            <a:t> the Standard</a:t>
          </a:r>
          <a:r>
            <a:rPr lang="en-GB" sz="1200">
              <a:solidFill>
                <a:schemeClr val="dk1"/>
              </a:solidFill>
              <a:effectLst/>
              <a:latin typeface="+mn-lt"/>
              <a:ea typeface="+mn-ea"/>
              <a:cs typeface="+mn-cs"/>
            </a:rPr>
            <a:t>. Select high, medium or low from the drop-down list. To progress an action plan in a timely manner, services may choose to address tasks likely to have the greatest impact (or that pose the greatest risk)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assurance of</a:t>
          </a:r>
          <a:r>
            <a:rPr lang="en-GB" sz="1200" baseline="0">
              <a:solidFill>
                <a:schemeClr val="dk1"/>
              </a:solidFill>
              <a:effectLst/>
              <a:latin typeface="+mn-lt"/>
              <a:ea typeface="+mn-ea"/>
              <a:cs typeface="+mn-cs"/>
            </a:rPr>
            <a:t> the evidence gathered</a:t>
          </a:r>
          <a:r>
            <a:rPr lang="en-GB" sz="1200">
              <a:solidFill>
                <a:schemeClr val="dk1"/>
              </a:solidFill>
              <a:effectLst/>
              <a:latin typeface="+mn-lt"/>
              <a:ea typeface="+mn-ea"/>
              <a:cs typeface="+mn-cs"/>
            </a:rPr>
            <a:t>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Limited;</a:t>
          </a:r>
        </a:p>
        <a:p>
          <a:pPr lvl="1"/>
          <a:r>
            <a:rPr lang="en-GB" sz="1200">
              <a:solidFill>
                <a:schemeClr val="dk1"/>
              </a:solidFill>
              <a:effectLst/>
              <a:latin typeface="+mn-lt"/>
              <a:ea typeface="+mn-ea"/>
              <a:cs typeface="+mn-cs"/>
            </a:rPr>
            <a:t>b. Reasonable; </a:t>
          </a:r>
        </a:p>
        <a:p>
          <a:pPr lvl="1"/>
          <a:r>
            <a:rPr lang="en-GB" sz="1200">
              <a:solidFill>
                <a:schemeClr val="dk1"/>
              </a:solidFill>
              <a:effectLst/>
              <a:latin typeface="+mn-lt"/>
              <a:ea typeface="+mn-ea"/>
              <a:cs typeface="+mn-cs"/>
            </a:rPr>
            <a:t>c. Substantial.</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assurance that exists in the task below. This information is then used to populate the 'Overall Level of Assurance'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98188</xdr:colOff>
      <xdr:row>12</xdr:row>
      <xdr:rowOff>188388</xdr:rowOff>
    </xdr:from>
    <xdr:to>
      <xdr:col>11</xdr:col>
      <xdr:colOff>657016</xdr:colOff>
      <xdr:row>12</xdr:row>
      <xdr:rowOff>735055</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1448</xdr:colOff>
      <xdr:row>14</xdr:row>
      <xdr:rowOff>70354</xdr:rowOff>
    </xdr:from>
    <xdr:to>
      <xdr:col>11</xdr:col>
      <xdr:colOff>707101</xdr:colOff>
      <xdr:row>14</xdr:row>
      <xdr:rowOff>489386</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17783</xdr:colOff>
      <xdr:row>15</xdr:row>
      <xdr:rowOff>51016</xdr:rowOff>
    </xdr:from>
    <xdr:to>
      <xdr:col>11</xdr:col>
      <xdr:colOff>717887</xdr:colOff>
      <xdr:row>15</xdr:row>
      <xdr:rowOff>468686</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102412</xdr:colOff>
      <xdr:row>16</xdr:row>
      <xdr:rowOff>53340</xdr:rowOff>
    </xdr:from>
    <xdr:to>
      <xdr:col>11</xdr:col>
      <xdr:colOff>657225</xdr:colOff>
      <xdr:row>16</xdr:row>
      <xdr:rowOff>475022</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54789</xdr:colOff>
      <xdr:row>25</xdr:row>
      <xdr:rowOff>123825</xdr:rowOff>
    </xdr:from>
    <xdr:to>
      <xdr:col>11</xdr:col>
      <xdr:colOff>704851</xdr:colOff>
      <xdr:row>25</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77274</xdr:colOff>
      <xdr:row>26</xdr:row>
      <xdr:rowOff>66675</xdr:rowOff>
    </xdr:from>
    <xdr:to>
      <xdr:col>11</xdr:col>
      <xdr:colOff>685799</xdr:colOff>
      <xdr:row>26</xdr:row>
      <xdr:rowOff>473325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125562</xdr:colOff>
      <xdr:row>27</xdr:row>
      <xdr:rowOff>77607</xdr:rowOff>
    </xdr:from>
    <xdr:to>
      <xdr:col>11</xdr:col>
      <xdr:colOff>660800</xdr:colOff>
      <xdr:row>27</xdr:row>
      <xdr:rowOff>524262</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92888</xdr:colOff>
      <xdr:row>13</xdr:row>
      <xdr:rowOff>49611</xdr:rowOff>
    </xdr:from>
    <xdr:to>
      <xdr:col>11</xdr:col>
      <xdr:colOff>634793</xdr:colOff>
      <xdr:row>13</xdr:row>
      <xdr:rowOff>562941</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121090</xdr:colOff>
      <xdr:row>36</xdr:row>
      <xdr:rowOff>101417</xdr:rowOff>
    </xdr:from>
    <xdr:to>
      <xdr:col>11</xdr:col>
      <xdr:colOff>656328</xdr:colOff>
      <xdr:row>36</xdr:row>
      <xdr:rowOff>645227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218205</xdr:colOff>
      <xdr:row>1</xdr:row>
      <xdr:rowOff>170704</xdr:rowOff>
    </xdr:from>
    <xdr:to>
      <xdr:col>9</xdr:col>
      <xdr:colOff>246529</xdr:colOff>
      <xdr:row>1</xdr:row>
      <xdr:rowOff>894811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745381" y="394822"/>
          <a:ext cx="4264148"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INTERNAL GOVERNANCE AND ASSURANCE FIRE STANDARD</a:t>
          </a:r>
          <a:r>
            <a:rPr lang="en-GB" sz="2000" b="1" baseline="0"/>
            <a:t> </a:t>
          </a:r>
          <a:r>
            <a:rPr lang="en-GB" sz="1800" b="1" baseline="0"/>
            <a:t>GAP ANALYSIS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97278</xdr:colOff>
      <xdr:row>29</xdr:row>
      <xdr:rowOff>238953</xdr:rowOff>
    </xdr:from>
    <xdr:to>
      <xdr:col>11</xdr:col>
      <xdr:colOff>639183</xdr:colOff>
      <xdr:row>29</xdr:row>
      <xdr:rowOff>787525</xdr:rowOff>
    </xdr:to>
    <xdr:graphicFrame macro="">
      <xdr:nvGraphicFramePr>
        <xdr:cNvPr id="22" name="Chart 21">
          <a:extLst>
            <a:ext uri="{FF2B5EF4-FFF2-40B4-BE49-F238E27FC236}">
              <a16:creationId xmlns:a16="http://schemas.microsoft.com/office/drawing/2014/main" id="{F96F57F9-0C62-4DA9-A3B8-ED025D3D974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78228</xdr:colOff>
      <xdr:row>32</xdr:row>
      <xdr:rowOff>122748</xdr:rowOff>
    </xdr:from>
    <xdr:to>
      <xdr:col>11</xdr:col>
      <xdr:colOff>620133</xdr:colOff>
      <xdr:row>32</xdr:row>
      <xdr:rowOff>669415</xdr:rowOff>
    </xdr:to>
    <xdr:graphicFrame macro="">
      <xdr:nvGraphicFramePr>
        <xdr:cNvPr id="23" name="Chart 22">
          <a:extLst>
            <a:ext uri="{FF2B5EF4-FFF2-40B4-BE49-F238E27FC236}">
              <a16:creationId xmlns:a16="http://schemas.microsoft.com/office/drawing/2014/main" id="{1A57CE7C-2464-47C3-A76B-E5B418B824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xdr:col>
      <xdr:colOff>1</xdr:colOff>
      <xdr:row>1</xdr:row>
      <xdr:rowOff>0</xdr:rowOff>
    </xdr:from>
    <xdr:to>
      <xdr:col>1</xdr:col>
      <xdr:colOff>1828801</xdr:colOff>
      <xdr:row>2</xdr:row>
      <xdr:rowOff>57483</xdr:rowOff>
    </xdr:to>
    <xdr:pic>
      <xdr:nvPicPr>
        <xdr:cNvPr id="14" name="Picture 13" descr="A close-up of a sign&#10;&#10;Description automatically generated">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3"/>
        <a:stretch>
          <a:fillRect/>
        </a:stretch>
      </xdr:blipFill>
      <xdr:spPr>
        <a:xfrm>
          <a:off x="642939" y="0"/>
          <a:ext cx="1828800" cy="974741"/>
        </a:xfrm>
        <a:prstGeom prst="rect">
          <a:avLst/>
        </a:prstGeom>
      </xdr:spPr>
    </xdr:pic>
    <xdr:clientData/>
  </xdr:twoCellAnchor>
  <xdr:oneCellAnchor>
    <xdr:from>
      <xdr:col>1</xdr:col>
      <xdr:colOff>792443</xdr:colOff>
      <xdr:row>28</xdr:row>
      <xdr:rowOff>0</xdr:rowOff>
    </xdr:from>
    <xdr:ext cx="184731" cy="264560"/>
    <xdr:sp macro="" textlink="">
      <xdr:nvSpPr>
        <xdr:cNvPr id="15" name="TextBox 14">
          <a:extLst>
            <a:ext uri="{FF2B5EF4-FFF2-40B4-BE49-F238E27FC236}">
              <a16:creationId xmlns:a16="http://schemas.microsoft.com/office/drawing/2014/main" id="{D126FC4B-3C42-E970-AAD1-56417929754D}"/>
            </a:ext>
          </a:extLst>
        </xdr:cNvPr>
        <xdr:cNvSpPr txBox="1"/>
      </xdr:nvSpPr>
      <xdr:spPr>
        <a:xfrm>
          <a:off x="1419972" y="1592038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11</xdr:col>
      <xdr:colOff>84381</xdr:colOff>
      <xdr:row>17</xdr:row>
      <xdr:rowOff>77545</xdr:rowOff>
    </xdr:from>
    <xdr:to>
      <xdr:col>11</xdr:col>
      <xdr:colOff>649144</xdr:colOff>
      <xdr:row>17</xdr:row>
      <xdr:rowOff>502292</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65779</xdr:colOff>
      <xdr:row>18</xdr:row>
      <xdr:rowOff>68468</xdr:rowOff>
    </xdr:from>
    <xdr:to>
      <xdr:col>11</xdr:col>
      <xdr:colOff>660324</xdr:colOff>
      <xdr:row>18</xdr:row>
      <xdr:rowOff>533219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20059</xdr:colOff>
      <xdr:row>19</xdr:row>
      <xdr:rowOff>53340</xdr:rowOff>
    </xdr:from>
    <xdr:to>
      <xdr:col>11</xdr:col>
      <xdr:colOff>706755</xdr:colOff>
      <xdr:row>19</xdr:row>
      <xdr:rowOff>495119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84829</xdr:colOff>
      <xdr:row>20</xdr:row>
      <xdr:rowOff>190500</xdr:rowOff>
    </xdr:from>
    <xdr:to>
      <xdr:col>11</xdr:col>
      <xdr:colOff>679375</xdr:colOff>
      <xdr:row>20</xdr:row>
      <xdr:rowOff>725737</xdr:rowOff>
    </xdr:to>
    <xdr:graphicFrame macro="">
      <xdr:nvGraphicFramePr>
        <xdr:cNvPr id="28" name="Chart 27">
          <a:extLst>
            <a:ext uri="{FF2B5EF4-FFF2-40B4-BE49-F238E27FC236}">
              <a16:creationId xmlns:a16="http://schemas.microsoft.com/office/drawing/2014/main" id="{27A9AFCD-96E9-4A37-9AC2-24DDE1A9D8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17930</xdr:colOff>
      <xdr:row>22</xdr:row>
      <xdr:rowOff>45721</xdr:rowOff>
    </xdr:from>
    <xdr:to>
      <xdr:col>11</xdr:col>
      <xdr:colOff>732155</xdr:colOff>
      <xdr:row>22</xdr:row>
      <xdr:rowOff>535238</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28</xdr:row>
      <xdr:rowOff>0</xdr:rowOff>
    </xdr:from>
    <xdr:to>
      <xdr:col>11</xdr:col>
      <xdr:colOff>540000</xdr:colOff>
      <xdr:row>28</xdr:row>
      <xdr:rowOff>1276</xdr:rowOff>
    </xdr:to>
    <xdr:graphicFrame macro="">
      <xdr:nvGraphicFramePr>
        <xdr:cNvPr id="39" name="Chart 38">
          <a:extLst>
            <a:ext uri="{FF2B5EF4-FFF2-40B4-BE49-F238E27FC236}">
              <a16:creationId xmlns:a16="http://schemas.microsoft.com/office/drawing/2014/main" id="{06A1B47F-F6E2-4F3D-BAA7-4C3B4232F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0</xdr:colOff>
      <xdr:row>28</xdr:row>
      <xdr:rowOff>0</xdr:rowOff>
    </xdr:from>
    <xdr:to>
      <xdr:col>11</xdr:col>
      <xdr:colOff>540000</xdr:colOff>
      <xdr:row>29</xdr:row>
      <xdr:rowOff>1277</xdr:rowOff>
    </xdr:to>
    <xdr:graphicFrame macro="">
      <xdr:nvGraphicFramePr>
        <xdr:cNvPr id="40" name="Chart 39">
          <a:extLst>
            <a:ext uri="{FF2B5EF4-FFF2-40B4-BE49-F238E27FC236}">
              <a16:creationId xmlns:a16="http://schemas.microsoft.com/office/drawing/2014/main" id="{B3064692-AEB6-4D13-B6F6-1B7F2508F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104775</xdr:colOff>
      <xdr:row>24</xdr:row>
      <xdr:rowOff>19050</xdr:rowOff>
    </xdr:from>
    <xdr:to>
      <xdr:col>11</xdr:col>
      <xdr:colOff>654497</xdr:colOff>
      <xdr:row>25</xdr:row>
      <xdr:rowOff>1837</xdr:rowOff>
    </xdr:to>
    <xdr:graphicFrame macro="">
      <xdr:nvGraphicFramePr>
        <xdr:cNvPr id="7" name="Chart 6">
          <a:extLst>
            <a:ext uri="{FF2B5EF4-FFF2-40B4-BE49-F238E27FC236}">
              <a16:creationId xmlns:a16="http://schemas.microsoft.com/office/drawing/2014/main" id="{9A0D1BBA-16EA-4307-9764-97D4A3CB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10</xdr:col>
      <xdr:colOff>582705</xdr:colOff>
      <xdr:row>28</xdr:row>
      <xdr:rowOff>0</xdr:rowOff>
    </xdr:from>
    <xdr:to>
      <xdr:col>11</xdr:col>
      <xdr:colOff>627528</xdr:colOff>
      <xdr:row>28</xdr:row>
      <xdr:rowOff>0</xdr:rowOff>
    </xdr:to>
    <xdr:graphicFrame macro="">
      <xdr:nvGraphicFramePr>
        <xdr:cNvPr id="49" name="Chart 48">
          <a:extLst>
            <a:ext uri="{FF2B5EF4-FFF2-40B4-BE49-F238E27FC236}">
              <a16:creationId xmlns:a16="http://schemas.microsoft.com/office/drawing/2014/main" id="{906D1151-2D3E-4A18-8D93-C828C1523C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11</xdr:col>
      <xdr:colOff>38101</xdr:colOff>
      <xdr:row>31</xdr:row>
      <xdr:rowOff>66675</xdr:rowOff>
    </xdr:from>
    <xdr:to>
      <xdr:col>11</xdr:col>
      <xdr:colOff>674370</xdr:colOff>
      <xdr:row>31</xdr:row>
      <xdr:rowOff>501438</xdr:rowOff>
    </xdr:to>
    <xdr:graphicFrame macro="">
      <xdr:nvGraphicFramePr>
        <xdr:cNvPr id="16" name="Chart 15">
          <a:extLst>
            <a:ext uri="{FF2B5EF4-FFF2-40B4-BE49-F238E27FC236}">
              <a16:creationId xmlns:a16="http://schemas.microsoft.com/office/drawing/2014/main" id="{F9C0EAD0-A29F-4A6D-A036-4A0AA272DA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10</xdr:col>
      <xdr:colOff>590550</xdr:colOff>
      <xdr:row>21</xdr:row>
      <xdr:rowOff>114300</xdr:rowOff>
    </xdr:from>
    <xdr:to>
      <xdr:col>11</xdr:col>
      <xdr:colOff>698985</xdr:colOff>
      <xdr:row>21</xdr:row>
      <xdr:rowOff>600007</xdr:rowOff>
    </xdr:to>
    <xdr:graphicFrame macro="">
      <xdr:nvGraphicFramePr>
        <xdr:cNvPr id="33" name="Chart 32">
          <a:extLst>
            <a:ext uri="{FF2B5EF4-FFF2-40B4-BE49-F238E27FC236}">
              <a16:creationId xmlns:a16="http://schemas.microsoft.com/office/drawing/2014/main" id="{88CCB181-B0C6-4679-A586-FFA0408624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139065</xdr:colOff>
      <xdr:row>24</xdr:row>
      <xdr:rowOff>49530</xdr:rowOff>
    </xdr:from>
    <xdr:to>
      <xdr:col>11</xdr:col>
      <xdr:colOff>582930</xdr:colOff>
      <xdr:row>24</xdr:row>
      <xdr:rowOff>479991</xdr:rowOff>
    </xdr:to>
    <xdr:graphicFrame macro="">
      <xdr:nvGraphicFramePr>
        <xdr:cNvPr id="37" name="Chart 36">
          <a:extLst>
            <a:ext uri="{FF2B5EF4-FFF2-40B4-BE49-F238E27FC236}">
              <a16:creationId xmlns:a16="http://schemas.microsoft.com/office/drawing/2014/main" id="{F48ED78C-8442-4583-B8A3-A4980170B1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19050</xdr:colOff>
      <xdr:row>23</xdr:row>
      <xdr:rowOff>198120</xdr:rowOff>
    </xdr:from>
    <xdr:to>
      <xdr:col>11</xdr:col>
      <xdr:colOff>655320</xdr:colOff>
      <xdr:row>23</xdr:row>
      <xdr:rowOff>668587</xdr:rowOff>
    </xdr:to>
    <xdr:graphicFrame macro="">
      <xdr:nvGraphicFramePr>
        <xdr:cNvPr id="42" name="Chart 41">
          <a:extLst>
            <a:ext uri="{FF2B5EF4-FFF2-40B4-BE49-F238E27FC236}">
              <a16:creationId xmlns:a16="http://schemas.microsoft.com/office/drawing/2014/main" id="{F43DCB28-6700-435D-ABE4-9D1D8E9360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11</xdr:col>
      <xdr:colOff>95250</xdr:colOff>
      <xdr:row>35</xdr:row>
      <xdr:rowOff>85725</xdr:rowOff>
    </xdr:from>
    <xdr:to>
      <xdr:col>11</xdr:col>
      <xdr:colOff>630488</xdr:colOff>
      <xdr:row>35</xdr:row>
      <xdr:rowOff>637155</xdr:rowOff>
    </xdr:to>
    <xdr:graphicFrame macro="">
      <xdr:nvGraphicFramePr>
        <xdr:cNvPr id="43" name="Chart 42">
          <a:extLst>
            <a:ext uri="{FF2B5EF4-FFF2-40B4-BE49-F238E27FC236}">
              <a16:creationId xmlns:a16="http://schemas.microsoft.com/office/drawing/2014/main" id="{52E63E82-24C9-4B29-96FF-1AA9EF23D2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11</xdr:col>
      <xdr:colOff>57150</xdr:colOff>
      <xdr:row>33</xdr:row>
      <xdr:rowOff>26670</xdr:rowOff>
    </xdr:from>
    <xdr:to>
      <xdr:col>11</xdr:col>
      <xdr:colOff>617220</xdr:colOff>
      <xdr:row>33</xdr:row>
      <xdr:rowOff>506662</xdr:rowOff>
    </xdr:to>
    <xdr:graphicFrame macro="">
      <xdr:nvGraphicFramePr>
        <xdr:cNvPr id="46" name="Chart 45">
          <a:extLst>
            <a:ext uri="{FF2B5EF4-FFF2-40B4-BE49-F238E27FC236}">
              <a16:creationId xmlns:a16="http://schemas.microsoft.com/office/drawing/2014/main" id="{C522D137-D703-4A11-917F-0FF94A6EB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11</xdr:col>
      <xdr:colOff>47625</xdr:colOff>
      <xdr:row>34</xdr:row>
      <xdr:rowOff>55245</xdr:rowOff>
    </xdr:from>
    <xdr:to>
      <xdr:col>11</xdr:col>
      <xdr:colOff>596265</xdr:colOff>
      <xdr:row>34</xdr:row>
      <xdr:rowOff>535237</xdr:rowOff>
    </xdr:to>
    <xdr:graphicFrame macro="">
      <xdr:nvGraphicFramePr>
        <xdr:cNvPr id="47" name="Chart 46">
          <a:extLst>
            <a:ext uri="{FF2B5EF4-FFF2-40B4-BE49-F238E27FC236}">
              <a16:creationId xmlns:a16="http://schemas.microsoft.com/office/drawing/2014/main" id="{28457DAB-BA19-4A45-B394-D501CE95FFE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11</xdr:col>
      <xdr:colOff>28575</xdr:colOff>
      <xdr:row>30</xdr:row>
      <xdr:rowOff>38100</xdr:rowOff>
    </xdr:from>
    <xdr:to>
      <xdr:col>11</xdr:col>
      <xdr:colOff>659129</xdr:colOff>
      <xdr:row>30</xdr:row>
      <xdr:rowOff>472863</xdr:rowOff>
    </xdr:to>
    <xdr:graphicFrame macro="">
      <xdr:nvGraphicFramePr>
        <xdr:cNvPr id="48" name="Chart 47">
          <a:extLst>
            <a:ext uri="{FF2B5EF4-FFF2-40B4-BE49-F238E27FC236}">
              <a16:creationId xmlns:a16="http://schemas.microsoft.com/office/drawing/2014/main" id="{09B7A2A7-D1DB-49C5-BF86-BD3AC7F52B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503" dataDxfId="501" headerRowBorderDxfId="502" tableBorderDxfId="500" totalsRowBorderDxfId="499">
  <tableColumns count="8">
    <tableColumn id="1" xr3:uid="{D6F7D6F8-E727-4E81-B3E7-5F643C5F63BD}" name="a. develop and monitor relevant functional delivery plans in line with the vision and strategic objectives of the service, agreed by its governing body and senior leadership;" dataDxfId="498"/>
    <tableColumn id="2" xr3:uid="{0D1441E6-D5DC-44E1-B017-C9AC07ABEFB6}" name="Priority" dataDxfId="497"/>
    <tableColumn id="3" xr3:uid="{711D3D35-E45F-4699-A8AB-CD5D7824C884}" name="Impact" dataDxfId="496"/>
    <tableColumn id="4" xr3:uid="{DB77F1FA-84F5-43D8-BAA3-10663E50A68B}" name="Level of Assurance" dataDxfId="495">
      <calculatedColumnFormula>IF(COUNTIF(D3:D49,"Non Compliant")&gt;0,"Non Compliant",IF(COUNTIF(D3:D49,"Partially Compliant")&gt;0,"Partially Compliant","Fully Compliant"))</calculatedColumnFormula>
    </tableColumn>
    <tableColumn id="5" xr3:uid="{07B139BB-FB53-4675-82EE-60FAAD67DAC0}" name="Work assigned to" dataDxfId="494"/>
    <tableColumn id="6" xr3:uid="{6E20B333-2265-4245-BAC8-D7352FA772BE}" name="Projected date for completion" dataDxfId="493"/>
    <tableColumn id="7" xr3:uid="{E4672199-92C8-47C4-9B27-283E8CCCF8BD}" name="Description of work needing to be done" dataDxfId="492"/>
    <tableColumn id="8" xr3:uid="{59AAAE0C-969C-4105-8535-3E65C413EBA2}" name="Evidence" dataDxfId="491"/>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390" dataDxfId="388" headerRowBorderDxfId="389" tableBorderDxfId="387" totalsRowBorderDxfId="386">
  <tableColumns count="8">
    <tableColumn id="1" xr3:uid="{4B948BE5-6043-412D-AB12-16B9D8779244}" name="b. all internal decision-making boards, groups, or regular meetings have clear terms of reference which are regularly reviewed and include agreed levels of delegated authority to enable effective decision making; " dataDxfId="385"/>
    <tableColumn id="2" xr3:uid="{14DFCF6C-B939-4AA7-861D-185FF79D6524}" name="Priority" dataDxfId="384"/>
    <tableColumn id="3" xr3:uid="{1150EAD3-B6A9-44B1-AB7E-ECC9CB84025B}" name="Impact" dataDxfId="383"/>
    <tableColumn id="4" xr3:uid="{C65DC5DB-1C9A-46B0-8526-B9D20C0FAEAB}" name="Level of Assurance" dataDxfId="382">
      <calculatedColumnFormula>IF(COUNTIF(D3:D50,"Non Compliant")&gt;0,"Non Compliant",IF(COUNTIF(D3:D50,"Partially Compliant")&gt;0,"Partially Compliant","Fully Compliant"))</calculatedColumnFormula>
    </tableColumn>
    <tableColumn id="5" xr3:uid="{7CC277DC-709F-46AE-A912-734B38AD53C6}" name="Work assigned to" dataDxfId="381"/>
    <tableColumn id="6" xr3:uid="{CF749776-9030-43E6-B2D9-C5B65F861897}" name="Projected date for completion" dataDxfId="380"/>
    <tableColumn id="7" xr3:uid="{AF389EAD-4543-40C4-8059-9DEDA1F59F57}" name="Description of work needing to be done" dataDxfId="379"/>
    <tableColumn id="8" xr3:uid="{7CDD7E2D-CEA5-4FB4-8187-90CB95B31213}" name="Evidence" dataDxfId="378"/>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377" dataDxfId="375" headerRowBorderDxfId="376" tableBorderDxfId="374" totalsRowBorderDxfId="373">
  <tableColumns count="8">
    <tableColumn id="1" xr3:uid="{D25DEE7D-6193-4FB8-9137-D5D816D83771}" name="c. progress against deliverables is monitored, scrutinised and challenged to ensure objectives are being achieved within agreed timescales and budgets, and, if necessary, pausing work;" dataDxfId="372"/>
    <tableColumn id="2" xr3:uid="{B681F970-3CBE-49F2-89E9-845EF810F567}" name="Priority" dataDxfId="371"/>
    <tableColumn id="3" xr3:uid="{73CB11C8-3B6C-43AC-B83E-F575F1ADB863}" name="Impact" dataDxfId="370"/>
    <tableColumn id="4" xr3:uid="{054604D1-FF58-454D-A6E3-6ADD659011A7}" name="Level of Assurance" dataDxfId="369">
      <calculatedColumnFormula>IF(COUNTIF(D3:D50,"Non Compliant")&gt;0,"Non Compliant",IF(COUNTIF(D3:D50,"Partially Compliant")&gt;0,"Partially Compliant","Fully Compliant"))</calculatedColumnFormula>
    </tableColumn>
    <tableColumn id="5" xr3:uid="{B29B05A0-58AC-47D3-86B1-69EB5B41D32F}" name="Work assigned to" dataDxfId="368"/>
    <tableColumn id="6" xr3:uid="{83DA9D2A-E6EF-43C2-8778-9DEF63488CBD}" name="Projected date for completion" dataDxfId="367"/>
    <tableColumn id="7" xr3:uid="{F6368D6D-1D83-42AA-B5B4-CF21711AC398}" name="Description of work needing to be done" dataDxfId="366"/>
    <tableColumn id="8" xr3:uid="{2EC9FE14-C03B-41BC-A552-ACA42ED4B2CC}" name="Evidence" dataDxfId="365"/>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364" dataDxfId="362" headerRowBorderDxfId="363" tableBorderDxfId="361" totalsRowBorderDxfId="360">
  <tableColumns count="8">
    <tableColumn id="1" xr3:uid="{3A872D1F-A2A9-44CB-8E50-33958C765656}" name="d. the service can provide its annual statement of assurance evidencing its compliance with the FRS National Framework, providing information about its performance against its strategic plan, CRMP, finance, governance, and operational matters;" dataDxfId="359"/>
    <tableColumn id="2" xr3:uid="{BDE76DF8-B202-4CB5-8EF0-792DAA3BE78C}" name="Priority" dataDxfId="358"/>
    <tableColumn id="3" xr3:uid="{150D7184-FC04-426D-A17C-9026EDFDB86A}" name="Impact" dataDxfId="357"/>
    <tableColumn id="4" xr3:uid="{299C91EC-3524-4E7B-B1E1-D398D6CF4560}" name="Level of Assurance" dataDxfId="356">
      <calculatedColumnFormula>IF(COUNTIF(D3:D50,"Non Compliant")&gt;0,"Non Compliant",IF(COUNTIF(D3:D50,"Partially Compliant")&gt;0,"Partially Compliant","Fully Compliant"))</calculatedColumnFormula>
    </tableColumn>
    <tableColumn id="5" xr3:uid="{FB037CB6-E0BE-4402-9B7A-2662756E3EED}" name="Work assigned to" dataDxfId="355"/>
    <tableColumn id="6" xr3:uid="{6BDBC66A-F628-4DC4-9237-B4968BBE0DBE}" name="Projected date for completion" dataDxfId="354"/>
    <tableColumn id="7" xr3:uid="{0886FBD4-98D3-4301-8DD5-7710F2B3739B}" name="Description of work needing to be done" dataDxfId="353"/>
    <tableColumn id="8" xr3:uid="{774C8EB9-D328-4C26-A61C-181189FE20B8}" name="Evidence" dataDxfId="352"/>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351" dataDxfId="349" headerRowBorderDxfId="350" tableBorderDxfId="348" totalsRowBorderDxfId="347">
  <tableColumns count="8">
    <tableColumn id="1" xr3:uid="{CFF3F8FB-F7A0-4522-964D-22641C1819E5}" name="e. internal assurance activities are provided with an appropriate level of independence to provide objective insight into the activities of the service." dataDxfId="346"/>
    <tableColumn id="2" xr3:uid="{BA3D16EA-74B7-4614-A673-B3DE08B154F8}" name="Priority" dataDxfId="345"/>
    <tableColumn id="3" xr3:uid="{62728A32-AF84-4C70-8392-B3418DD8A8A0}" name="Impact" dataDxfId="344"/>
    <tableColumn id="4" xr3:uid="{79879EFD-CB0C-492C-B36A-AEFADF73BA53}" name="Level of Assurance" dataDxfId="343">
      <calculatedColumnFormula>IF(COUNTIF(D3:D60,"Non Compliant")&gt;0,"Non Compliant",IF(COUNTIF(D3:D60,"Partially Compliant")&gt;0,"Partially Compliant","Fully Compliant"))</calculatedColumnFormula>
    </tableColumn>
    <tableColumn id="5" xr3:uid="{7840CCE3-523C-4655-B9AF-67A1F2AE9DC7}" name="Work assigned to" dataDxfId="342"/>
    <tableColumn id="6" xr3:uid="{8E2DD7FD-EF42-4319-9325-63A23055BB36}" name="Projected date for completion" dataDxfId="341"/>
    <tableColumn id="7" xr3:uid="{D7C28EB5-DD64-4ADA-BF6A-0C864EB061F4}" name="Description of work needing to be done" dataDxfId="340"/>
    <tableColumn id="8" xr3:uid="{790730B9-60F1-4090-B1A5-D24F4005C216}" name="Evidence" dataDxfId="339"/>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338" dataDxfId="336" headerRowBorderDxfId="337" tableBorderDxfId="335" totalsRowBorderDxfId="334">
  <tableColumns count="8">
    <tableColumn id="1" xr3:uid="{E6B96B4F-17AD-4373-8919-F01DE883C874}" name="Ensure that organisational decisions and the measures implemented support equality, diversity, and inclusivity, are non-discriminatory and that appropriate impact assessments are undertaken." dataDxfId="333"/>
    <tableColumn id="2" xr3:uid="{387129E5-8910-4D75-9847-DC3097452C69}" name="Priority" dataDxfId="332"/>
    <tableColumn id="3" xr3:uid="{E9CCBFDB-E024-454A-92BA-700B84F312A6}" name="Impact" dataDxfId="331"/>
    <tableColumn id="4" xr3:uid="{436248BC-7BF3-4B9B-8102-3CDF11D3E380}" name="Level of Assurance" dataDxfId="330">
      <calculatedColumnFormula>IF(COUNTIF(D3:D50,"Non Compliant")&gt;0,"Non Compliant",IF(COUNTIF(D3:D50,"Partially Compliant")&gt;0,"Partially Compliant","Fully Compliant"))</calculatedColumnFormula>
    </tableColumn>
    <tableColumn id="5" xr3:uid="{AF8791CB-14C0-4B18-83CE-9005DB722E79}" name="Work assigned to" dataDxfId="329"/>
    <tableColumn id="6" xr3:uid="{BB3255AF-AD00-42A3-9538-B18905477F17}" name="Projected date for completion" dataDxfId="328"/>
    <tableColumn id="7" xr3:uid="{502A6AD2-7C9F-49AB-8705-9B71E4A9D5B0}" name="Description of work needing to be done" dataDxfId="327"/>
    <tableColumn id="8" xr3:uid="{69F9EB2B-3E33-4098-9E4A-BF26137FC127}" name="Evidence" dataDxfId="326"/>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325" dataDxfId="323" headerRowBorderDxfId="324" tableBorderDxfId="322" totalsRowBorderDxfId="321">
  <tableColumns count="8">
    <tableColumn id="1" xr3:uid="{08AC25F6-8908-497A-8F87-B202493D77C4}" name="Utilise good communication and engagement to build trusting relationships with both internal and external stakeholders." dataDxfId="320"/>
    <tableColumn id="2" xr3:uid="{CFA2B752-B4DB-4373-8494-D2453FF24F6D}" name="Priority" dataDxfId="319"/>
    <tableColumn id="3" xr3:uid="{B4D5222A-DE19-4321-8A97-DB2BA479436D}" name="Impact" dataDxfId="318"/>
    <tableColumn id="4" xr3:uid="{7D5DDBCA-B38D-4E41-8D58-39C624998731}" name="Level of Assurance" dataDxfId="317">
      <calculatedColumnFormula>IF(COUNTIF(D3:D50,"Non Compliant")&gt;0,"Non Compliant",IF(COUNTIF(D3:D50,"Partially Compliant")&gt;0,"Partially Compliant","Fully Compliant"))</calculatedColumnFormula>
    </tableColumn>
    <tableColumn id="5" xr3:uid="{29EA3BB8-27B6-4AF4-9E7D-1A431F928F22}" name="Work assigned to" dataDxfId="316"/>
    <tableColumn id="6" xr3:uid="{4500AF78-9D2C-46C6-9478-42F70B08FF7D}" name="Projected date for completion" dataDxfId="315"/>
    <tableColumn id="7" xr3:uid="{55BF8418-7F30-495F-97D1-73D82DE3BB5D}" name="Description of work needing to be done" dataDxfId="314"/>
    <tableColumn id="8" xr3:uid="{9BB72DA0-667B-47E4-9DF1-F2F72093F5AF}" name="Evidence" dataDxfId="313"/>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312" dataDxfId="310" headerRowBorderDxfId="311" tableBorderDxfId="309" totalsRowBorderDxfId="308">
  <tableColumns count="8">
    <tableColumn id="1" xr3:uid="{B3AE190C-C8A4-49BD-951D-55FC54819342}" name="Have arrangements in place to enable it to receive and act on feedback about its processes through proactive staff and stakeholder engagement." dataDxfId="307"/>
    <tableColumn id="2" xr3:uid="{610874BC-F0E2-47FA-B919-9040C03AEB00}" name="Priority" dataDxfId="306"/>
    <tableColumn id="3" xr3:uid="{4877D8FB-0FAC-42CA-8114-7E5B07A72DA5}" name="Impact" dataDxfId="305"/>
    <tableColumn id="4" xr3:uid="{F44ACCB4-2DC4-4F2D-9096-FEAA973FBAE6}" name="Level of Assurance" dataDxfId="304">
      <calculatedColumnFormula>IF(COUNTIF(D3:D50,"Non Compliant")&gt;0,"Non Compliant",IF(COUNTIF(D3:D50,"Partially Compliant")&gt;0,"Partially Compliant","Fully Compliant"))</calculatedColumnFormula>
    </tableColumn>
    <tableColumn id="5" xr3:uid="{1334D58E-58AF-443D-BD00-14DD50522B00}" name="Work assigned to" dataDxfId="303"/>
    <tableColumn id="6" xr3:uid="{B4B4C4F4-25D2-4BE6-88F9-1BA0E5535EA2}" name="Projected date for completion" dataDxfId="302"/>
    <tableColumn id="7" xr3:uid="{6FE23CA0-2D92-4881-B8A1-60C6450B2E88}" name="Description of work needing to be done" dataDxfId="301"/>
    <tableColumn id="8" xr3:uid="{EA47A118-FEBE-4ED9-B4DF-1C0054A96F67}" name="Evidence" dataDxfId="300"/>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299" dataDxfId="297" headerRowBorderDxfId="298" tableBorderDxfId="296" totalsRowBorderDxfId="295">
  <tableColumns count="8">
    <tableColumn id="1" xr3:uid="{798520EA-6150-4C6F-957B-C60BF4AA1513}" name="Utilise recognised processes, controls and change management methodologies to ensure impact of actions are understood, intended outcomes are delivered, and benefits are realised. This incorporates managing:_x000a_a. risks, issues, and dependencies;" dataDxfId="294"/>
    <tableColumn id="2" xr3:uid="{9FBDB289-9093-4651-98EB-25763209DECC}" name="Priority" dataDxfId="293"/>
    <tableColumn id="3" xr3:uid="{F079B724-F3C5-47F0-90CC-2B373C82DDD9}" name="Impact" dataDxfId="292"/>
    <tableColumn id="4" xr3:uid="{D0325976-00FD-47C0-BA84-28AFCFEE80F2}" name="Level of Assurance" dataDxfId="291">
      <calculatedColumnFormula>IF(COUNTIF(D3:D50,"Non Compliant")&gt;0,"Non Compliant",IF(COUNTIF(D3:D50,"Partially Compliant")&gt;0,"Partially Compliant","Fully Compliant"))</calculatedColumnFormula>
    </tableColumn>
    <tableColumn id="5" xr3:uid="{6A9F2A3C-DB64-4C44-A93D-7F3E76AD3570}" name="Work assigned to" dataDxfId="290"/>
    <tableColumn id="6" xr3:uid="{999E6846-CE1B-4478-8135-126C0DD493DC}" name="Projected date for completion" dataDxfId="289"/>
    <tableColumn id="7" xr3:uid="{ADDDAA72-6E77-44A8-8D77-604E642DC496}" name="Description of work needing to be done" dataDxfId="288"/>
    <tableColumn id="8" xr3:uid="{E9C2E790-E41D-4DDE-9250-6C1E481109A6}" name="Evidence" dataDxfId="287"/>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286" dataDxfId="284" headerRowBorderDxfId="285" tableBorderDxfId="283" totalsRowBorderDxfId="282">
  <tableColumns count="8">
    <tableColumn id="1" xr3:uid="{BD1DCD0D-9A1F-47FB-9686-08977129CF74}" name="Utilise recognised processes, controls and change management methodologies to ensure impact of actions are understood, intended outcomes are delivered, and benefits are realised. This incorporates managing:_x000a_b. finance and budgets;" dataDxfId="281"/>
    <tableColumn id="2" xr3:uid="{5041C8F8-5705-4ACD-A552-69E0565E3234}" name="Priority" dataDxfId="280"/>
    <tableColumn id="3" xr3:uid="{C59B8678-715C-4CEB-83B3-A3496FE30CFE}" name="Impact" dataDxfId="279"/>
    <tableColumn id="4" xr3:uid="{02340F3A-439E-4129-AE65-CF1151C1AF5B}" name="Level of Assurance" dataDxfId="278">
      <calculatedColumnFormula>IF(COUNTIF(D3:D50,"Non Compliant")&gt;0,"Non Compliant",IF(COUNTIF(D3:D50,"Partially Compliant")&gt;0,"Partially Compliant","Fully Compliant"))</calculatedColumnFormula>
    </tableColumn>
    <tableColumn id="5" xr3:uid="{5EE15833-E80D-412C-A7C4-5A88ECCB24D6}" name="Work assigned to" dataDxfId="277"/>
    <tableColumn id="6" xr3:uid="{8CA4DC95-DBA2-4C41-B067-5F7C8CC75C5E}" name="Projected date for completion" dataDxfId="276"/>
    <tableColumn id="7" xr3:uid="{E9285546-EBA5-475F-9818-B88033912E81}" name="Description of work needing to be done" dataDxfId="275"/>
    <tableColumn id="8" xr3:uid="{BBE6DD71-6000-4FD9-961A-2717A399120C}" name="Evidence" dataDxfId="274"/>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273" dataDxfId="271" headerRowBorderDxfId="272" tableBorderDxfId="270" totalsRowBorderDxfId="269">
  <tableColumns count="8">
    <tableColumn id="1" xr3:uid="{FA171426-8D37-475E-9B1B-2C11C138ADBC}" name="Utilise recognised processes, controls and change management methodologies to ensure impact of actions are understood, intended outcomes are delivered, and benefits are realised. This incorporates:_x000a_c. post-deliverable lessons learnt and evaluation." dataDxfId="268"/>
    <tableColumn id="2" xr3:uid="{440843ED-38BE-4EDC-9E0F-6ADA7D8C56DE}" name="Priority" dataDxfId="267"/>
    <tableColumn id="3" xr3:uid="{EEAB1539-5FD9-4765-BEA3-20F04FADC773}" name="Impact" dataDxfId="266"/>
    <tableColumn id="4" xr3:uid="{FAECC4DA-0B66-403C-84EC-E430F2CF465B}" name="Level of Assurance" dataDxfId="265">
      <calculatedColumnFormula>IF(COUNTIF(D3:D50,"Non Compliant")&gt;0,"Non Compliant",IF(COUNTIF(D3:D50,"Partially Compliant")&gt;0,"Partially Compliant","Fully Compliant"))</calculatedColumnFormula>
    </tableColumn>
    <tableColumn id="5" xr3:uid="{A8DA07CB-F1BC-45D0-ADBE-C6D5BAC44C73}" name="Work assigned to" dataDxfId="264"/>
    <tableColumn id="6" xr3:uid="{3BDAAD9E-3E28-460E-B485-18D979AEB6E7}" name="Projected date for completion" dataDxfId="263"/>
    <tableColumn id="7" xr3:uid="{9414BFEA-E27A-4B53-A4FE-62DAEC72799A}" name="Description of work needing to be done" dataDxfId="262"/>
    <tableColumn id="8" xr3:uid="{67838EFA-7E1C-4DEA-9127-358B2EFFA9F6}" name="Evidence" dataDxfId="26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H12" totalsRowShown="0" headerRowDxfId="490" dataDxfId="488" headerRowBorderDxfId="489" tableBorderDxfId="487" totalsRowBorderDxfId="486">
  <tableColumns count="8">
    <tableColumn id="1" xr3:uid="{CC71243E-5FD8-4265-A5E8-61AB93FAE605}" name="b. identify those who are responsible and accountable for strategic priorities and the business planning process across the service;" dataDxfId="485"/>
    <tableColumn id="2" xr3:uid="{C569FC8F-3305-408D-A6B5-32FB31447DFA}" name="Priority" dataDxfId="484"/>
    <tableColumn id="3" xr3:uid="{C560D761-CD11-46ED-B34D-322A0F5A5486}" name="Impact" dataDxfId="483"/>
    <tableColumn id="4" xr3:uid="{1FD61E97-DFDF-41D8-9C0D-42461F747643}" name="Level of Assurance" dataDxfId="482">
      <calculatedColumnFormula>IF(COUNTIF(D3:D50,"Non Compliant")&gt;0,"Non Compliant",IF(COUNTIF(D3:D50,"Partially Compliant")&gt;0,"Partially Compliant","Fully Compliant"))</calculatedColumnFormula>
    </tableColumn>
    <tableColumn id="5" xr3:uid="{CB0DC206-C95D-49AA-8331-9E1F6B58B161}" name="Work assigned to" dataDxfId="481"/>
    <tableColumn id="6" xr3:uid="{DE7AAE90-1CA9-442F-ACCA-1BB77E89A084}" name="Projected date for completion" dataDxfId="480"/>
    <tableColumn id="7" xr3:uid="{00236093-171D-476B-B9B3-7D057583008C}" name="Description of work needing to be done" dataDxfId="479"/>
    <tableColumn id="8" xr3:uid="{40FC2EBB-AC20-464D-8CF0-2E71869008DE}" name="Evidence" dataDxfId="1"/>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260" dataDxfId="258" headerRowBorderDxfId="259" tableBorderDxfId="257" totalsRowBorderDxfId="256">
  <tableColumns count="8">
    <tableColumn id="1" xr3:uid="{8A75646E-2263-4DFF-BE75-8372EE05BEDD}" name="a. identifying, capturing, evaluating, and sharing learning which could benefit the service and others, engaging with national learning arrangements where they exist;" dataDxfId="255"/>
    <tableColumn id="2" xr3:uid="{5F3A8056-FD4E-45D0-8CC5-F7E24A9ADA70}" name="Priority" dataDxfId="254"/>
    <tableColumn id="3" xr3:uid="{34B29700-6D57-42F2-A584-4C0E377F38B4}" name="Impact" dataDxfId="253"/>
    <tableColumn id="4" xr3:uid="{36C3256D-C167-4CA6-9F49-E4A712EEAF88}" name="Level of Assurance" dataDxfId="252">
      <calculatedColumnFormula>IF(COUNTIF(D3:D50,"Non Compliant")&gt;0,"Non Compliant",IF(COUNTIF(D3:D50,"Partially Compliant")&gt;0,"Partially Compliant","Fully Compliant"))</calculatedColumnFormula>
    </tableColumn>
    <tableColumn id="5" xr3:uid="{2D27E3C6-A2B9-409A-90F6-A846517E63FB}" name="Work assigned to" dataDxfId="251"/>
    <tableColumn id="6" xr3:uid="{07A0882A-4472-4CD7-BFD6-B55E8D6E6DDB}" name="Projected date for completion" dataDxfId="250"/>
    <tableColumn id="7" xr3:uid="{411F02FD-E422-4BE3-A683-1C70DE06E75A}" name="Description of work needing to be done" dataDxfId="249"/>
    <tableColumn id="8" xr3:uid="{FB91F95C-4569-4CFC-BBA3-B180AB6AF537}" name="Evidence" dataDxfId="248"/>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247" dataDxfId="245" headerRowBorderDxfId="246" tableBorderDxfId="244" totalsRowBorderDxfId="243">
  <tableColumns count="8">
    <tableColumn id="1" xr3:uid="{F02C7BC7-1B82-4FF2-8655-6371A19767EC}" name="b. collaborating with, and learning from, other services to benchmark performance." dataDxfId="242"/>
    <tableColumn id="2" xr3:uid="{8423513E-BD6F-49C7-A79C-113B9043C50C}" name="Priority" dataDxfId="241"/>
    <tableColumn id="3" xr3:uid="{78C0E9E7-36BE-4CF9-91BF-B9B04E8E9202}" name="Impact" dataDxfId="240"/>
    <tableColumn id="4" xr3:uid="{F00353B0-A1F4-48A6-A25A-85CDE8DB35D4}" name="Level of Assurance" dataDxfId="239">
      <calculatedColumnFormula>IF(COUNTIF(D3:D50,"Non Compliant")&gt;0,"Non Compliant",IF(COUNTIF(D3:D50,"Partially Compliant")&gt;0,"Partially Compliant","Fully Compliant"))</calculatedColumnFormula>
    </tableColumn>
    <tableColumn id="5" xr3:uid="{18CDD81E-E77A-4442-B779-85424B6312E1}" name="Work assigned to" dataDxfId="238"/>
    <tableColumn id="6" xr3:uid="{C6EB9B3B-18CD-4156-A3D4-677DA95FA80B}" name="Projected date for completion" dataDxfId="237"/>
    <tableColumn id="7" xr3:uid="{E913AE16-6D87-4B69-8FBF-AF4CC2E5ACA3}" name="Description of work needing to be done" dataDxfId="236"/>
    <tableColumn id="8" xr3:uid="{F10E1447-D392-4365-BDF9-5627F4D4558E}" name="Evidence" dataDxfId="235"/>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46EFE8-DB4F-4026-9BF1-44B23E913003}" name="Table35678910111213" displayName="Table35678910111213" ref="A1:H12" totalsRowShown="0" headerRowDxfId="234" dataDxfId="232" headerRowBorderDxfId="233" tableBorderDxfId="231" totalsRowBorderDxfId="230">
  <tableColumns count="8">
    <tableColumn id="1" xr3:uid="{46282C90-E19B-48CA-9801-EE18B783A5C4}" name="Recognise when it may need support and draw on the appropriate networks, national guidance, and tools to support its own organisational development." dataDxfId="229"/>
    <tableColumn id="2" xr3:uid="{7C75C808-5269-4F0B-8FB1-38C61C0F4EE6}" name="Priority" dataDxfId="228"/>
    <tableColumn id="3" xr3:uid="{D31D36C1-42A6-4EE4-8030-E8FC2D288E18}" name="Impact" dataDxfId="227"/>
    <tableColumn id="4" xr3:uid="{0BC1E5C1-5E86-4F15-BB4D-4F98E11B79E9}" name="Level of Assurance" dataDxfId="226">
      <calculatedColumnFormula>IF(COUNTIF(D3:D50,"Non Compliant")&gt;0,"Non Compliant",IF(COUNTIF(D3:D50,"Partially Compliant")&gt;0,"Partially Compliant","Fully Compliant"))</calculatedColumnFormula>
    </tableColumn>
    <tableColumn id="5" xr3:uid="{217AF267-9C92-4725-BB23-12010600329D}" name="Work assigned to" dataDxfId="225"/>
    <tableColumn id="6" xr3:uid="{96DFF750-F864-4C7A-BE1C-166A612160D5}" name="Projected date for completion" dataDxfId="224"/>
    <tableColumn id="7" xr3:uid="{D427D76C-6A0B-4B33-B2D4-687D21FD981F}" name="Description of work needing to be done" dataDxfId="223"/>
    <tableColumn id="8" xr3:uid="{92CAF5F7-314E-4CE4-982A-2F54655A770D}" name="Evidence" dataDxfId="222"/>
  </tableColumns>
  <tableStyleInfo name="TableStyleMedium2"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188EBC1-3BE5-41B6-A7D0-FACE883C41C4}" name="Table3567891011121314" displayName="Table3567891011121314" ref="A1:H12" totalsRowShown="0" headerRowDxfId="221" dataDxfId="219" headerRowBorderDxfId="220" tableBorderDxfId="218" totalsRowBorderDxfId="217">
  <tableColumns count="8">
    <tableColumn id="1" xr3:uid="{E5AFF5DF-7399-413F-BF0E-1AB3A7E81A69}" name="Maximise opportunities gained from supporting the National Fire Chiefs Council (NFCC) network by sharing learning and experiences, collaborating with others, and contributing to the continual improvement of the service." dataDxfId="216"/>
    <tableColumn id="2" xr3:uid="{6AC24FF1-1DBC-445D-962A-2A56F627851C}" name="Priority" dataDxfId="215"/>
    <tableColumn id="3" xr3:uid="{AACD731A-59FD-41FE-BB3B-CCBA994EEC65}" name="Impact" dataDxfId="214"/>
    <tableColumn id="4" xr3:uid="{4D0B498A-A2E2-42B9-B1A1-E43AD1D88511}" name="Level of Assurance" dataDxfId="213">
      <calculatedColumnFormula>IF(COUNTIF(D3:D50,"Non Compliant")&gt;0,"Non Compliant",IF(COUNTIF(D3:D50,"Partially Compliant")&gt;0,"Partially Compliant","Fully Compliant"))</calculatedColumnFormula>
    </tableColumn>
    <tableColumn id="5" xr3:uid="{22A664C7-C07C-4763-A952-9FC13CD750BE}" name="Work assigned to" dataDxfId="212"/>
    <tableColumn id="6" xr3:uid="{2B3E8145-40E2-4DBC-81D8-92F7F845A15A}" name="Projected date for completion" dataDxfId="211"/>
    <tableColumn id="7" xr3:uid="{116004C2-F440-4AD1-83F9-0991F88068F5}" name="Description of work needing to be done" dataDxfId="210"/>
    <tableColumn id="8" xr3:uid="{FB90C4EB-8486-4AEB-9F4A-4E99AB789CC2}" name="Evidence" dataDxfId="20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478" dataDxfId="477" tableBorderDxfId="476">
  <tableColumns count="8">
    <tableColumn id="1" xr3:uid="{D24E95F5-5FC7-48F5-901E-71A6E7717326}" name="c. co-ordinate all work designed to drive change, and which contributes to organisational development including managing and mitigating associated risks;" dataDxfId="475"/>
    <tableColumn id="2" xr3:uid="{37C2E8BE-99CF-41D6-B422-CD6B797FF304}" name="Priority" dataDxfId="474"/>
    <tableColumn id="3" xr3:uid="{89F11A9A-A7ED-4B06-B3B1-63FFE4D100DF}" name="Impact" dataDxfId="473"/>
    <tableColumn id="4" xr3:uid="{FD1641D6-E1C5-4633-86B0-EFB28287887C}" name="Level of Assurance" dataDxfId="472">
      <calculatedColumnFormula>IF(COUNTIF(D3:D50,"Non Compliant")&gt;0,"Non Compliant",IF(COUNTIF(D3:D50,"Partially Compliant")&gt;0,"Partially Compliant","Fully Compliant"))</calculatedColumnFormula>
    </tableColumn>
    <tableColumn id="5" xr3:uid="{584A011F-D808-4E2D-813F-CE06397AD97D}" name="Work assigned to" dataDxfId="471"/>
    <tableColumn id="6" xr3:uid="{E0125C64-5D43-4750-A9BF-320A97BB2A88}" name="Projected date for completion" dataDxfId="470"/>
    <tableColumn id="7" xr3:uid="{F7E45963-6608-4EA7-AF15-FC3D4C328B3B}" name="Description of work needing to be done" dataDxfId="469"/>
    <tableColumn id="8" xr3:uid="{B83CB38B-639C-4B95-8C66-84437C26022E}" name="Evidence" dataDxfId="46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467" dataDxfId="465" headerRowBorderDxfId="466" tableBorderDxfId="464" totalsRowBorderDxfId="463">
  <tableColumns count="8">
    <tableColumn id="1" xr3:uid="{4097D040-8181-40FE-8F4C-BB2A4A6D0B47}" name="d. remain agile and able to adapt plans in response to changing demands;" dataDxfId="462"/>
    <tableColumn id="2" xr3:uid="{95E9F0E7-8742-4577-BAE2-A99DF2365F62}" name="Priority" dataDxfId="461"/>
    <tableColumn id="3" xr3:uid="{56C71826-1E47-4FB9-A98C-FDBBFA777A91}" name="Impact" dataDxfId="460"/>
    <tableColumn id="4" xr3:uid="{661CEB2A-4F8D-42E6-94D3-89A4A2625D99}" name="Level of Assurance" dataDxfId="459">
      <calculatedColumnFormula>IF(COUNTIF(D3:D50,"Non Compliant")&gt;0,"Non Compliant",IF(COUNTIF(D3:D50,"Partially Compliant")&gt;0,"Partially Compliant","Fully Compliant"))</calculatedColumnFormula>
    </tableColumn>
    <tableColumn id="5" xr3:uid="{C48C0D03-C90A-4DF9-B9BB-350FBBCEF464}" name="Work assigned to" dataDxfId="458"/>
    <tableColumn id="6" xr3:uid="{8BAF97BC-6396-48DA-94D1-30A85AC1A838}" name="Projected date for completion" dataDxfId="457"/>
    <tableColumn id="7" xr3:uid="{B028F557-8B01-4364-A6DB-CB486213C76C}" name="Description of work needing to be done" dataDxfId="456"/>
    <tableColumn id="8" xr3:uid="{C9AF09B5-3F1F-408F-A0C4-053F8EDDF04F}" name="Evidence" dataDxfId="455"/>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454" dataDxfId="452" headerRowBorderDxfId="453" tableBorderDxfId="451" totalsRowBorderDxfId="450">
  <tableColumns count="8">
    <tableColumn id="1" xr3:uid="{D218B91B-550B-4D35-A882-38701708192D}" name="e. continuously evaluate its performance through internal audit or self-assessment;" dataDxfId="449"/>
    <tableColumn id="2" xr3:uid="{166D8C3B-79B1-4340-B2C4-EED243ADF177}" name="Priority" dataDxfId="448"/>
    <tableColumn id="3" xr3:uid="{21DBE1EA-083E-4AC1-81B7-6553E83D05F3}" name="Impact" dataDxfId="447"/>
    <tableColumn id="4" xr3:uid="{D6986B9E-027F-4D1D-8988-1EEFDA4F7BDD}" name="Level of Assurance" dataDxfId="446">
      <calculatedColumnFormula>IF(COUNTIF(D3:D50,"Non Compliant")&gt;0,"Non Compliant",IF(COUNTIF(D3:D50,"Partially Compliant")&gt;0,"Partially Compliant","Fully Compliant"))</calculatedColumnFormula>
    </tableColumn>
    <tableColumn id="5" xr3:uid="{BBE8C6D4-5951-420F-8E6A-DFF1C597ECC8}" name="Work assigned to" dataDxfId="445"/>
    <tableColumn id="6" xr3:uid="{9957A2B3-CD88-4EA7-9191-B5CE60E66421}" name="Projected date for completion" dataDxfId="444"/>
    <tableColumn id="7" xr3:uid="{6ECA12D3-6F96-44EE-A042-33F062519FC3}" name="Description of work needing to be done" dataDxfId="443"/>
    <tableColumn id="8" xr3:uid="{888F4CC2-0AAC-4406-AF97-9A475C3F9FFF}" name="Evidence" dataDxfId="44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441" dataDxfId="439" headerRowBorderDxfId="440" tableBorderDxfId="438" totalsRowBorderDxfId="437">
  <tableColumns count="8">
    <tableColumn id="1" xr3:uid="{E6D081CE-B6C5-4324-B10B-9335D92E319B}" name="f. consider all forms of feedback to measure progress and inform forward plans and new projects or initiatives, to ensure they remain efficient, effective and compliant with legislation;" dataDxfId="436"/>
    <tableColumn id="2" xr3:uid="{6BC7023C-1070-40A9-B090-9FF8B376A543}" name="Priority" dataDxfId="435"/>
    <tableColumn id="3" xr3:uid="{B2CE581F-5567-4DF8-8FBA-9682462219F4}" name="Impact" dataDxfId="434"/>
    <tableColumn id="4" xr3:uid="{017DF409-BB90-4D6A-9DF9-001DC5901576}" name="Level of Assurance" dataDxfId="433">
      <calculatedColumnFormula>IF(COUNTIF(D3:D50,"Non Compliant")&gt;0,"Non Compliant",IF(COUNTIF(D3:D50,"Partially Compliant")&gt;0,"Partially Compliant","Fully Compliant"))</calculatedColumnFormula>
    </tableColumn>
    <tableColumn id="5" xr3:uid="{DB6941C3-A101-4003-A648-FF7EF7DC1C5B}" name="Work assigned to" dataDxfId="432"/>
    <tableColumn id="6" xr3:uid="{97D27B93-BCEC-46E9-9B23-23CE8D8FB373}" name="Projected date for completion" dataDxfId="431"/>
    <tableColumn id="7" xr3:uid="{16C44FAA-F8EC-4006-9150-4F9B14B9C12F}" name="Description of work needing to be done" dataDxfId="430"/>
    <tableColumn id="8" xr3:uid="{D4B265E7-AA86-40A3-8172-32D8F2C07DDC}" name="Evidence" dataDxfId="429"/>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428" dataDxfId="426" headerRowBorderDxfId="427" tableBorderDxfId="425" totalsRowBorderDxfId="424">
  <tableColumns count="8">
    <tableColumn id="1" xr3:uid="{32BF55A4-0F94-4E1B-8989-383D4736CCB1}" name="g. appropriately consider business cases for new work, projects or initiatives ensuring that any associated costs and resources have been forecast accurately and remain monitored, if agreed;" dataDxfId="423"/>
    <tableColumn id="2" xr3:uid="{C6CC0602-5552-4E22-82B8-B87C44B7E7A4}" name="Priority" dataDxfId="422"/>
    <tableColumn id="3" xr3:uid="{28D566D2-2CF9-4CC1-8C25-4B208C504F74}" name="Impact" dataDxfId="421"/>
    <tableColumn id="4" xr3:uid="{EFB100DD-7294-4FEB-A937-30F029877874}" name="Level of Assurance" dataDxfId="420">
      <calculatedColumnFormula>IF(COUNTIF(D3:D50,"Non Compliant")&gt;0,"Non Compliant",IF(COUNTIF(D3:D50,"Partially Compliant")&gt;0,"Partially Compliant","Fully Compliant"))</calculatedColumnFormula>
    </tableColumn>
    <tableColumn id="5" xr3:uid="{7839583A-C964-46AE-9ACA-3ECD29E61162}" name="Work assigned to" dataDxfId="419"/>
    <tableColumn id="6" xr3:uid="{6B0A3520-46AD-4839-9258-7E38DE8CC267}" name="Projected date for completion" dataDxfId="418"/>
    <tableColumn id="7" xr3:uid="{5C4C4CD9-5E86-4B7E-BD82-F9F9BDA42F02}" name="Description of work needing to be done" dataDxfId="417"/>
    <tableColumn id="8" xr3:uid="{98AC5AC7-D513-44C1-8F6B-D49C0BFD5673}" name="Evidence" dataDxfId="41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415" dataDxfId="413" headerRowBorderDxfId="414" tableBorderDxfId="412" totalsRowBorderDxfId="411">
  <tableColumns count="8">
    <tableColumn id="1" xr3:uid="{616EF364-BAC1-42DE-9128-D8AA2D94472A}" name="h. identify and coordinate the management of risks associated with delivering its activities." dataDxfId="410"/>
    <tableColumn id="2" xr3:uid="{041EB531-116C-4588-8387-E354DB6D618E}" name="Priority" dataDxfId="409"/>
    <tableColumn id="3" xr3:uid="{D3CADDF8-0697-4886-BCAD-7466E48949CC}" name="Impact" dataDxfId="408"/>
    <tableColumn id="4" xr3:uid="{FA6129B5-0475-4BB3-95EA-CD9B87E938EA}" name="Level of Assurance" dataDxfId="407">
      <calculatedColumnFormula>IF(COUNTIF(D3:D50,"Non Compliant")&gt;0,"Non Compliant",IF(COUNTIF(D3:D50,"Partially Compliant")&gt;0,"Partially Compliant","Fully Compliant"))</calculatedColumnFormula>
    </tableColumn>
    <tableColumn id="5" xr3:uid="{85BB8B59-A01A-49A2-92E3-D62B87C6FC4E}" name="Work assigned to" dataDxfId="406"/>
    <tableColumn id="6" xr3:uid="{C16F9259-4E23-40F1-83FF-1C940CD4C908}" name="Projected date for completion" dataDxfId="405"/>
    <tableColumn id="7" xr3:uid="{253D1E00-79DD-4925-8744-C0F6A7C10D5E}" name="Description of work needing to be done" dataDxfId="404"/>
    <tableColumn id="8" xr3:uid="{9E24EF08-081D-48AB-9A8E-18BED7355AD0}" name="Evidence" dataDxfId="0"/>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403" dataDxfId="401" headerRowBorderDxfId="402" tableBorderDxfId="400" totalsRowBorderDxfId="399">
  <tableColumns count="8">
    <tableColumn id="1" xr3:uid="{5C6A696D-6684-455A-BE42-09C7713A887E}" name="2a. a framework is in place that identifies who can make decisions and has the authority to act on behalf of the service with accountability for how its people behave and perform;" dataDxfId="398"/>
    <tableColumn id="2" xr3:uid="{04D3283F-8EE7-4A48-8BE3-FBA47EDB57DC}" name="Priority" dataDxfId="397"/>
    <tableColumn id="3" xr3:uid="{5C033976-3129-460E-AE4E-DF2873D6351E}" name="Impact" dataDxfId="396"/>
    <tableColumn id="4" xr3:uid="{7A5333BD-5B61-47E0-B654-5315B94FC3DF}" name="Level of Assurance" dataDxfId="395">
      <calculatedColumnFormula>IF(COUNTIF(D3:D50,"Non Compliant")&gt;0,"Non Compliant",IF(COUNTIF(D3:D50,"Partially Compliant")&gt;0,"Partially Compliant","Fully Compliant"))</calculatedColumnFormula>
    </tableColumn>
    <tableColumn id="5" xr3:uid="{FB94B068-EBD1-4696-9ECD-926D20251E2D}" name="Work assigned to" dataDxfId="394"/>
    <tableColumn id="6" xr3:uid="{AAAF48A8-5320-4190-828E-05EA27A7B7AB}" name="Projected date for completion" dataDxfId="393"/>
    <tableColumn id="7" xr3:uid="{37F34782-297F-405A-AC91-4D7BE3890F9B}" name="Description of work needing to be done" dataDxfId="392"/>
    <tableColumn id="8" xr3:uid="{285EFE38-1954-4887-8B47-03F36E9ECE61}" name="Evidence" dataDxfId="391"/>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election activeCell="W50" sqref="W50"/>
    </sheetView>
  </sheetViews>
  <sheetFormatPr defaultRowHeight="14.4" x14ac:dyDescent="0.3"/>
  <sheetData/>
  <sheetProtection algorithmName="SHA-512" hashValue="Vx0L+DvitVuuGy+BPleXAQQOJm0gereo+169SoXPsiDcvS/SiqTGIJqnOeLd6XPFq1gVM/Qc1wSZ9JFotpy2Rg==" saltValue="syeczkDa8wG23nw05x4s7A=="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37</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54" priority="10" operator="equal">
      <formula>"Low"</formula>
    </cfRule>
    <cfRule type="cellIs" dxfId="153" priority="11" operator="equal">
      <formula>"Medium"</formula>
    </cfRule>
    <cfRule type="cellIs" dxfId="152" priority="12" operator="equal">
      <formula>"High"</formula>
    </cfRule>
  </conditionalFormatting>
  <conditionalFormatting sqref="C2:C12">
    <cfRule type="cellIs" dxfId="151" priority="7" operator="equal">
      <formula>"Low"</formula>
    </cfRule>
    <cfRule type="cellIs" dxfId="150" priority="8" operator="equal">
      <formula>"Medium"</formula>
    </cfRule>
    <cfRule type="cellIs" dxfId="149"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D0AA356-F5F9-4632-8DDA-4EE7AF50A9A2}">
            <xm:f>Lists!$C$4</xm:f>
            <x14:dxf>
              <font>
                <color auto="1"/>
              </font>
              <fill>
                <patternFill>
                  <bgColor rgb="FFFF3300"/>
                </patternFill>
              </fill>
            </x14:dxf>
          </x14:cfRule>
          <x14:cfRule type="cellIs" priority="2" operator="equal" id="{AF76C035-EEE1-4FB6-8482-D6B693A49552}">
            <xm:f>Lists!$C$3</xm:f>
            <x14:dxf>
              <font>
                <color auto="1"/>
              </font>
              <fill>
                <patternFill>
                  <bgColor rgb="FFFFC000"/>
                </patternFill>
              </fill>
            </x14:dxf>
          </x14:cfRule>
          <x14:cfRule type="cellIs" priority="3" operator="equal" id="{85DAE970-1C7B-4B74-A0A1-3A674356BCA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38</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45" priority="10" operator="equal">
      <formula>"Low"</formula>
    </cfRule>
    <cfRule type="cellIs" dxfId="144" priority="11" operator="equal">
      <formula>"Medium"</formula>
    </cfRule>
    <cfRule type="cellIs" dxfId="143" priority="12" operator="equal">
      <formula>"High"</formula>
    </cfRule>
  </conditionalFormatting>
  <conditionalFormatting sqref="C2:C12">
    <cfRule type="cellIs" dxfId="142" priority="7" operator="equal">
      <formula>"Low"</formula>
    </cfRule>
    <cfRule type="cellIs" dxfId="141" priority="8" operator="equal">
      <formula>"Medium"</formula>
    </cfRule>
    <cfRule type="cellIs" dxfId="140"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92C94B5-BE05-43EE-978E-EBA68A4AA085}">
            <xm:f>Lists!$C$4</xm:f>
            <x14:dxf>
              <font>
                <color auto="1"/>
              </font>
              <fill>
                <patternFill>
                  <bgColor rgb="FFFF3300"/>
                </patternFill>
              </fill>
            </x14:dxf>
          </x14:cfRule>
          <x14:cfRule type="cellIs" priority="2" operator="equal" id="{03CF9025-21C8-4457-9280-DC12B1178E20}">
            <xm:f>Lists!$C$3</xm:f>
            <x14:dxf>
              <font>
                <color auto="1"/>
              </font>
              <fill>
                <patternFill>
                  <bgColor rgb="FFFFC000"/>
                </patternFill>
              </fill>
            </x14:dxf>
          </x14:cfRule>
          <x14:cfRule type="cellIs" priority="3" operator="equal" id="{8A8B5A65-EA31-4464-9A3A-0A39FC02A5E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72</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36" priority="10" operator="equal">
      <formula>"Low"</formula>
    </cfRule>
    <cfRule type="cellIs" dxfId="135" priority="11" operator="equal">
      <formula>"Medium"</formula>
    </cfRule>
    <cfRule type="cellIs" dxfId="134" priority="12" operator="equal">
      <formula>"High"</formula>
    </cfRule>
  </conditionalFormatting>
  <conditionalFormatting sqref="C2:C12">
    <cfRule type="cellIs" dxfId="133" priority="7" operator="equal">
      <formula>"Low"</formula>
    </cfRule>
    <cfRule type="cellIs" dxfId="132" priority="8" operator="equal">
      <formula>"Medium"</formula>
    </cfRule>
    <cfRule type="cellIs" dxfId="131"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1F5F81B-DA02-4CD3-AB85-986C615B2779}">
            <xm:f>Lists!$C$4</xm:f>
            <x14:dxf>
              <font>
                <color auto="1"/>
              </font>
              <fill>
                <patternFill>
                  <bgColor rgb="FFFF3300"/>
                </patternFill>
              </fill>
            </x14:dxf>
          </x14:cfRule>
          <x14:cfRule type="cellIs" priority="2" operator="equal" id="{7226A7B3-0E19-4275-BA8A-BD9CED2621A0}">
            <xm:f>Lists!$C$3</xm:f>
            <x14:dxf>
              <font>
                <color auto="1"/>
              </font>
              <fill>
                <patternFill>
                  <bgColor rgb="FFFFC000"/>
                </patternFill>
              </fill>
            </x14:dxf>
          </x14:cfRule>
          <x14:cfRule type="cellIs" priority="3" operator="equal" id="{356AC67D-95E0-4BDC-BEFE-C0866BC19E2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41</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27" priority="10" operator="equal">
      <formula>"Low"</formula>
    </cfRule>
    <cfRule type="cellIs" dxfId="126" priority="11" operator="equal">
      <formula>"Medium"</formula>
    </cfRule>
    <cfRule type="cellIs" dxfId="125" priority="12" operator="equal">
      <formula>"High"</formula>
    </cfRule>
  </conditionalFormatting>
  <conditionalFormatting sqref="C2:C12">
    <cfRule type="cellIs" dxfId="124" priority="7" operator="equal">
      <formula>"Low"</formula>
    </cfRule>
    <cfRule type="cellIs" dxfId="123" priority="8" operator="equal">
      <formula>"Medium"</formula>
    </cfRule>
    <cfRule type="cellIs" dxfId="122"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EC204E3-5D74-4198-8B0B-388E47EC6E4C}">
            <xm:f>Lists!$C$4</xm:f>
            <x14:dxf>
              <font>
                <color auto="1"/>
              </font>
              <fill>
                <patternFill>
                  <bgColor rgb="FFFF3300"/>
                </patternFill>
              </fill>
            </x14:dxf>
          </x14:cfRule>
          <x14:cfRule type="cellIs" priority="2" operator="equal" id="{B3FA35DD-CF9A-4EEA-AD74-5C7AC1C059BF}">
            <xm:f>Lists!$C$3</xm:f>
            <x14:dxf>
              <font>
                <color auto="1"/>
              </font>
              <fill>
                <patternFill>
                  <bgColor rgb="FFFFC000"/>
                </patternFill>
              </fill>
            </x14:dxf>
          </x14:cfRule>
          <x14:cfRule type="cellIs" priority="3" operator="equal" id="{9FFA9ED2-B177-495A-AA62-EE331DFA5B8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69</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18" priority="10" operator="equal">
      <formula>"Low"</formula>
    </cfRule>
    <cfRule type="cellIs" dxfId="117" priority="11" operator="equal">
      <formula>"Medium"</formula>
    </cfRule>
    <cfRule type="cellIs" dxfId="116" priority="12" operator="equal">
      <formula>"High"</formula>
    </cfRule>
  </conditionalFormatting>
  <conditionalFormatting sqref="C2:C12">
    <cfRule type="cellIs" dxfId="115" priority="7" operator="equal">
      <formula>"Low"</formula>
    </cfRule>
    <cfRule type="cellIs" dxfId="114" priority="8" operator="equal">
      <formula>"Medium"</formula>
    </cfRule>
    <cfRule type="cellIs" dxfId="113"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3D2818D-FE7F-4111-A4DA-F960B003C205}">
            <xm:f>Lists!$C$4</xm:f>
            <x14:dxf>
              <font>
                <color auto="1"/>
              </font>
              <fill>
                <patternFill>
                  <bgColor rgb="FFFF3300"/>
                </patternFill>
              </fill>
            </x14:dxf>
          </x14:cfRule>
          <x14:cfRule type="cellIs" priority="2" operator="equal" id="{71848815-8646-4D95-9662-B351FCB9B15C}">
            <xm:f>Lists!$C$3</xm:f>
            <x14:dxf>
              <font>
                <color auto="1"/>
              </font>
              <fill>
                <patternFill>
                  <bgColor rgb="FFFFC000"/>
                </patternFill>
              </fill>
            </x14:dxf>
          </x14:cfRule>
          <x14:cfRule type="cellIs" priority="3" operator="equal" id="{44C6EEC0-3D07-4446-88D5-220ADB01F63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activeCell="C5" sqref="C5:G5"/>
      <selection pane="bottomLeft" activeCell="H1" sqref="H1"/>
    </sheetView>
  </sheetViews>
  <sheetFormatPr defaultColWidth="9" defaultRowHeight="18"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71</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109" priority="10" operator="equal">
      <formula>"Low"</formula>
    </cfRule>
    <cfRule type="cellIs" dxfId="108" priority="11" operator="equal">
      <formula>"Medium"</formula>
    </cfRule>
    <cfRule type="cellIs" dxfId="107" priority="12" operator="equal">
      <formula>"High"</formula>
    </cfRule>
  </conditionalFormatting>
  <conditionalFormatting sqref="C2:C12">
    <cfRule type="cellIs" dxfId="106" priority="7" operator="equal">
      <formula>"Low"</formula>
    </cfRule>
    <cfRule type="cellIs" dxfId="105" priority="8" operator="equal">
      <formula>"Medium"</formula>
    </cfRule>
    <cfRule type="cellIs" dxfId="104"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152F9BA-6E4B-4E81-9842-465B4BB990F3}">
            <xm:f>Lists!$C$4</xm:f>
            <x14:dxf>
              <font>
                <color auto="1"/>
              </font>
              <fill>
                <patternFill>
                  <bgColor rgb="FFFF3300"/>
                </patternFill>
              </fill>
            </x14:dxf>
          </x14:cfRule>
          <x14:cfRule type="cellIs" priority="2" operator="equal" id="{3CD78B65-020C-4C43-972C-F685F9898EDE}">
            <xm:f>Lists!$C$3</xm:f>
            <x14:dxf>
              <font>
                <color auto="1"/>
              </font>
              <fill>
                <patternFill>
                  <bgColor rgb="FFFFC000"/>
                </patternFill>
              </fill>
            </x14:dxf>
          </x14:cfRule>
          <x14:cfRule type="cellIs" priority="3" operator="equal" id="{DE7BB66E-E5CD-4D53-94CF-073D31C956E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activeCell="C5" sqref="C5:G5"/>
      <selection pane="bottomLeft" activeCell="H1" sqref="H1"/>
    </sheetView>
  </sheetViews>
  <sheetFormatPr defaultColWidth="9" defaultRowHeight="18"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42</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100" priority="10" operator="equal">
      <formula>"Low"</formula>
    </cfRule>
    <cfRule type="cellIs" dxfId="99" priority="11" operator="equal">
      <formula>"Medium"</formula>
    </cfRule>
    <cfRule type="cellIs" dxfId="98" priority="12" operator="equal">
      <formula>"High"</formula>
    </cfRule>
  </conditionalFormatting>
  <conditionalFormatting sqref="C2:C12">
    <cfRule type="cellIs" dxfId="97" priority="7" operator="equal">
      <formula>"Low"</formula>
    </cfRule>
    <cfRule type="cellIs" dxfId="96" priority="8" operator="equal">
      <formula>"Medium"</formula>
    </cfRule>
    <cfRule type="cellIs" dxfId="95"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5F52CDDE-75CB-4BBC-85EC-301BFE9CBCE4}">
            <xm:f>Lists!$C$4</xm:f>
            <x14:dxf>
              <font>
                <color auto="1"/>
              </font>
              <fill>
                <patternFill>
                  <bgColor rgb="FFFF3300"/>
                </patternFill>
              </fill>
            </x14:dxf>
          </x14:cfRule>
          <x14:cfRule type="cellIs" priority="2" operator="equal" id="{AA780B28-D2FA-4431-A9B9-BDB9DC7BA76B}">
            <xm:f>Lists!$C$3</xm:f>
            <x14:dxf>
              <font>
                <color auto="1"/>
              </font>
              <fill>
                <patternFill>
                  <bgColor rgb="FFFFC000"/>
                </patternFill>
              </fill>
            </x14:dxf>
          </x14:cfRule>
          <x14:cfRule type="cellIs" priority="3" operator="equal" id="{207B62C5-64DC-475B-8395-F75BE27ED59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43</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91" priority="10" operator="equal">
      <formula>"Low"</formula>
    </cfRule>
    <cfRule type="cellIs" dxfId="90" priority="11" operator="equal">
      <formula>"Medium"</formula>
    </cfRule>
    <cfRule type="cellIs" dxfId="89" priority="12" operator="equal">
      <formula>"High"</formula>
    </cfRule>
  </conditionalFormatting>
  <conditionalFormatting sqref="C2:C12">
    <cfRule type="cellIs" dxfId="88" priority="7" operator="equal">
      <formula>"Low"</formula>
    </cfRule>
    <cfRule type="cellIs" dxfId="87" priority="8" operator="equal">
      <formula>"Medium"</formula>
    </cfRule>
    <cfRule type="cellIs" dxfId="86"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3A3594F5-DF69-4182-B244-BA42FE83189F}">
            <xm:f>Lists!$C$4</xm:f>
            <x14:dxf>
              <font>
                <color auto="1"/>
              </font>
              <fill>
                <patternFill>
                  <bgColor rgb="FFFF3300"/>
                </patternFill>
              </fill>
            </x14:dxf>
          </x14:cfRule>
          <x14:cfRule type="cellIs" priority="2" operator="equal" id="{F844AFC0-28E6-4C88-9FBE-576EC5194595}">
            <xm:f>Lists!$C$3</xm:f>
            <x14:dxf>
              <font>
                <color auto="1"/>
              </font>
              <fill>
                <patternFill>
                  <bgColor rgb="FFFFC000"/>
                </patternFill>
              </fill>
            </x14:dxf>
          </x14:cfRule>
          <x14:cfRule type="cellIs" priority="3" operator="equal" id="{60974E41-555E-4BBF-879E-168CB35A967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45</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82" priority="10" operator="equal">
      <formula>"Low"</formula>
    </cfRule>
    <cfRule type="cellIs" dxfId="81" priority="11" operator="equal">
      <formula>"Medium"</formula>
    </cfRule>
    <cfRule type="cellIs" dxfId="80" priority="12" operator="equal">
      <formula>"High"</formula>
    </cfRule>
  </conditionalFormatting>
  <conditionalFormatting sqref="C2:C12">
    <cfRule type="cellIs" dxfId="79" priority="7" operator="equal">
      <formula>"Low"</formula>
    </cfRule>
    <cfRule type="cellIs" dxfId="78" priority="8" operator="equal">
      <formula>"Medium"</formula>
    </cfRule>
    <cfRule type="cellIs" dxfId="77"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E518BB7-45F3-4B21-AD4B-6C11745CAF71}">
            <xm:f>Lists!$C$4</xm:f>
            <x14:dxf>
              <font>
                <color auto="1"/>
              </font>
              <fill>
                <patternFill>
                  <bgColor rgb="FFFF3300"/>
                </patternFill>
              </fill>
            </x14:dxf>
          </x14:cfRule>
          <x14:cfRule type="cellIs" priority="2" operator="equal" id="{8498A199-1F37-4D36-BA28-7955964A0F6B}">
            <xm:f>Lists!$C$3</xm:f>
            <x14:dxf>
              <font>
                <color auto="1"/>
              </font>
              <fill>
                <patternFill>
                  <bgColor rgb="FFFFC000"/>
                </patternFill>
              </fill>
            </x14:dxf>
          </x14:cfRule>
          <x14:cfRule type="cellIs" priority="3" operator="equal" id="{C4A9BC5F-6E36-47E3-8361-7751502D18B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46</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73" priority="10" operator="equal">
      <formula>"Low"</formula>
    </cfRule>
    <cfRule type="cellIs" dxfId="72" priority="11" operator="equal">
      <formula>"Medium"</formula>
    </cfRule>
    <cfRule type="cellIs" dxfId="71" priority="12" operator="equal">
      <formula>"High"</formula>
    </cfRule>
  </conditionalFormatting>
  <conditionalFormatting sqref="C2:C12">
    <cfRule type="cellIs" dxfId="70" priority="7" operator="equal">
      <formula>"Low"</formula>
    </cfRule>
    <cfRule type="cellIs" dxfId="69" priority="8" operator="equal">
      <formula>"Medium"</formula>
    </cfRule>
    <cfRule type="cellIs" dxfId="68"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67CFCB4A-6861-4A10-874D-908D6605612A}">
            <xm:f>Lists!$C$4</xm:f>
            <x14:dxf>
              <font>
                <color auto="1"/>
              </font>
              <fill>
                <patternFill>
                  <bgColor rgb="FFFF3300"/>
                </patternFill>
              </fill>
            </x14:dxf>
          </x14:cfRule>
          <x14:cfRule type="cellIs" priority="2" operator="equal" id="{2EB2AE4A-C894-4216-9001-4CDCDB5F81FB}">
            <xm:f>Lists!$C$3</xm:f>
            <x14:dxf>
              <font>
                <color auto="1"/>
              </font>
              <fill>
                <patternFill>
                  <bgColor rgb="FFFFC000"/>
                </patternFill>
              </fill>
            </x14:dxf>
          </x14:cfRule>
          <x14:cfRule type="cellIs" priority="3" operator="equal" id="{564E18A2-D0E8-4E68-AE21-DEC3F70AC6D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48"/>
  <sheetViews>
    <sheetView showGridLines="0" tabSelected="1" zoomScale="90" zoomScaleNormal="90" workbookViewId="0">
      <selection activeCell="C5" sqref="C5:G5"/>
    </sheetView>
  </sheetViews>
  <sheetFormatPr defaultColWidth="9" defaultRowHeight="18" customHeight="1" x14ac:dyDescent="0.3"/>
  <cols>
    <col min="1" max="1" width="9" style="2"/>
    <col min="2" max="2" width="57" style="2" customWidth="1"/>
    <col min="3" max="8" width="8.77734375" style="2" customWidth="1"/>
    <col min="9" max="11" width="10" style="2" customWidth="1"/>
    <col min="12" max="12" width="11.109375" style="2" customWidth="1"/>
    <col min="13" max="16384" width="9" style="2"/>
  </cols>
  <sheetData>
    <row r="2" spans="1:12" ht="72.75" customHeight="1" x14ac:dyDescent="0.3"/>
    <row r="3" spans="1:12" ht="18" customHeight="1" thickBot="1" x14ac:dyDescent="0.35"/>
    <row r="4" spans="1:12" ht="20.7" customHeight="1" thickTop="1" thickBot="1" x14ac:dyDescent="0.35">
      <c r="B4" s="95" t="s">
        <v>0</v>
      </c>
      <c r="C4" s="95"/>
      <c r="D4" s="95"/>
      <c r="E4" s="95"/>
      <c r="F4" s="95"/>
      <c r="G4" s="95"/>
      <c r="I4" s="85" t="s">
        <v>82</v>
      </c>
      <c r="J4" s="86"/>
      <c r="K4" s="86"/>
      <c r="L4" s="87"/>
    </row>
    <row r="5" spans="1:12" ht="20.7" customHeight="1" thickBot="1" x14ac:dyDescent="0.35">
      <c r="B5" s="59" t="s">
        <v>1</v>
      </c>
      <c r="C5" s="94"/>
      <c r="D5" s="94"/>
      <c r="E5" s="94"/>
      <c r="F5" s="94"/>
      <c r="G5" s="94"/>
      <c r="I5" s="88"/>
      <c r="J5" s="89"/>
      <c r="K5" s="89"/>
      <c r="L5" s="90"/>
    </row>
    <row r="6" spans="1:12" ht="20.7" customHeight="1" thickBot="1" x14ac:dyDescent="0.35">
      <c r="B6" s="59" t="s">
        <v>2</v>
      </c>
      <c r="C6" s="94"/>
      <c r="D6" s="94"/>
      <c r="E6" s="94"/>
      <c r="F6" s="94"/>
      <c r="G6" s="94"/>
      <c r="I6" s="88"/>
      <c r="J6" s="89"/>
      <c r="K6" s="89"/>
      <c r="L6" s="90"/>
    </row>
    <row r="7" spans="1:12" ht="20.7" customHeight="1" thickBot="1" x14ac:dyDescent="0.35">
      <c r="B7" s="59" t="s">
        <v>3</v>
      </c>
      <c r="C7" s="94"/>
      <c r="D7" s="94"/>
      <c r="E7" s="94"/>
      <c r="F7" s="94"/>
      <c r="G7" s="94"/>
      <c r="I7" s="88"/>
      <c r="J7" s="89"/>
      <c r="K7" s="89"/>
      <c r="L7" s="90"/>
    </row>
    <row r="8" spans="1:12" ht="20.7" customHeight="1" thickBot="1" x14ac:dyDescent="0.35">
      <c r="B8" s="59" t="s">
        <v>4</v>
      </c>
      <c r="C8" s="94"/>
      <c r="D8" s="94"/>
      <c r="E8" s="94"/>
      <c r="F8" s="94"/>
      <c r="G8" s="94"/>
      <c r="I8" s="91"/>
      <c r="J8" s="92"/>
      <c r="K8" s="92"/>
      <c r="L8" s="93"/>
    </row>
    <row r="9" spans="1:12" ht="18" customHeight="1" x14ac:dyDescent="0.3">
      <c r="B9" s="18"/>
      <c r="C9" s="18"/>
      <c r="D9"/>
    </row>
    <row r="10" spans="1:12" ht="18" customHeight="1" x14ac:dyDescent="0.3">
      <c r="A10" s="79" t="s">
        <v>5</v>
      </c>
      <c r="B10" s="79" t="s">
        <v>6</v>
      </c>
      <c r="C10" s="83" t="s">
        <v>7</v>
      </c>
      <c r="D10" s="83"/>
      <c r="E10" s="83"/>
      <c r="F10" s="84" t="s">
        <v>8</v>
      </c>
      <c r="G10" s="84"/>
      <c r="H10" s="84"/>
      <c r="I10" s="80" t="s">
        <v>78</v>
      </c>
      <c r="J10" s="81"/>
      <c r="K10" s="81"/>
      <c r="L10" s="82"/>
    </row>
    <row r="11" spans="1:12" s="5" customFormat="1" ht="31.2" customHeight="1" x14ac:dyDescent="0.3">
      <c r="A11" s="79"/>
      <c r="B11" s="79"/>
      <c r="C11" s="6" t="s">
        <v>9</v>
      </c>
      <c r="D11" s="7" t="s">
        <v>10</v>
      </c>
      <c r="E11" s="8" t="s">
        <v>11</v>
      </c>
      <c r="F11" s="6" t="s">
        <v>9</v>
      </c>
      <c r="G11" s="7" t="s">
        <v>10</v>
      </c>
      <c r="H11" s="8" t="s">
        <v>11</v>
      </c>
      <c r="I11" s="9" t="s">
        <v>79</v>
      </c>
      <c r="J11" s="10" t="s">
        <v>80</v>
      </c>
      <c r="K11" s="11" t="s">
        <v>81</v>
      </c>
      <c r="L11" s="14" t="s">
        <v>12</v>
      </c>
    </row>
    <row r="12" spans="1:12" s="5" customFormat="1" ht="31.2" customHeight="1" x14ac:dyDescent="0.3">
      <c r="A12" s="76" t="s">
        <v>21</v>
      </c>
      <c r="B12" s="77"/>
      <c r="C12" s="77"/>
      <c r="D12" s="77"/>
      <c r="E12" s="77"/>
      <c r="F12" s="77"/>
      <c r="G12" s="77"/>
      <c r="H12" s="77"/>
      <c r="I12" s="77"/>
      <c r="J12" s="77"/>
      <c r="K12" s="77"/>
      <c r="L12" s="78"/>
    </row>
    <row r="13" spans="1:12" ht="72" x14ac:dyDescent="0.3">
      <c r="A13" s="62" t="s">
        <v>23</v>
      </c>
      <c r="B13" s="61" t="s">
        <v>24</v>
      </c>
      <c r="C13" s="16">
        <f>COUNTIF('Criteria 1a'!$B$3:$B$49,"Low")</f>
        <v>0</v>
      </c>
      <c r="D13" s="16">
        <f>COUNTIF('Criteria 1a'!$B$3:$B$49,"Medium")</f>
        <v>0</v>
      </c>
      <c r="E13" s="16">
        <f>COUNTIF('Criteria 1a'!$B$3:$B$49,"High")</f>
        <v>0</v>
      </c>
      <c r="F13" s="17">
        <f>COUNTIF('Criteria 1a'!$C$3:$C$49,"Low")</f>
        <v>0</v>
      </c>
      <c r="G13" s="17">
        <f>COUNTIF('Criteria 1a'!$C$3:$C$49,"Medium")</f>
        <v>0</v>
      </c>
      <c r="H13" s="17">
        <f>COUNTIF('Criteria 1a'!$C$3:$C$49,"High")</f>
        <v>0</v>
      </c>
      <c r="I13" s="15">
        <f>COUNTIF('Criteria 1a'!$D$3:$D$49,"Substantial")</f>
        <v>0</v>
      </c>
      <c r="J13" s="15">
        <f>COUNTIF('Criteria 1a'!$D$3:$D$49,"Reasonable")</f>
        <v>0</v>
      </c>
      <c r="K13" s="15">
        <f>COUNTIF('Criteria 1a'!$D$3:$D$49,"Limited")</f>
        <v>0</v>
      </c>
      <c r="L13" s="13"/>
    </row>
    <row r="14" spans="1:12" ht="48" customHeight="1" x14ac:dyDescent="0.3">
      <c r="A14" s="3" t="s">
        <v>26</v>
      </c>
      <c r="B14" s="60" t="s">
        <v>25</v>
      </c>
      <c r="C14" s="16">
        <f>COUNTIF('Criteria 1b'!$B$3:$B$50,"Low")</f>
        <v>0</v>
      </c>
      <c r="D14" s="16">
        <f>COUNTIF('Criteria 1b'!$B$3:$B$50,"Medium")</f>
        <v>0</v>
      </c>
      <c r="E14" s="16">
        <f>COUNTIF('Criteria 1b'!$B$3:$B$50,"High")</f>
        <v>0</v>
      </c>
      <c r="F14" s="17">
        <f>COUNTIF('Criteria 1b'!$C$3:$C$50,"Low")</f>
        <v>0</v>
      </c>
      <c r="G14" s="17">
        <f>COUNTIF('Criteria 1b'!$C$3:$C$50,"Medium")</f>
        <v>0</v>
      </c>
      <c r="H14" s="17">
        <f>COUNTIF('Criteria 1b'!$C$3:$C$50,"High")</f>
        <v>0</v>
      </c>
      <c r="I14" s="15">
        <f>COUNTIF('Criteria 1b'!$D$3:$D$49,"Substantial")</f>
        <v>0</v>
      </c>
      <c r="J14" s="15">
        <f>COUNTIF('Criteria 1b'!$D$3:$D$49,"Reasonable")</f>
        <v>0</v>
      </c>
      <c r="K14" s="15">
        <f>COUNTIF('Criteria 1b'!$D$3:$D$49,"Limited")</f>
        <v>0</v>
      </c>
      <c r="L14" s="13"/>
    </row>
    <row r="15" spans="1:12" ht="43.2" x14ac:dyDescent="0.3">
      <c r="A15" s="3" t="s">
        <v>27</v>
      </c>
      <c r="B15" s="60" t="s">
        <v>33</v>
      </c>
      <c r="C15" s="16">
        <f>COUNTIF('Criteria 1c'!$B$3:$B$50,"Low")</f>
        <v>0</v>
      </c>
      <c r="D15" s="16">
        <f>COUNTIF('Criteria 1c'!$B$3:$B$50,"Medium")</f>
        <v>0</v>
      </c>
      <c r="E15" s="16">
        <f>COUNTIF('Criteria 1c'!$B$3:$B$50,"High")</f>
        <v>0</v>
      </c>
      <c r="F15" s="17">
        <f>COUNTIF('Criteria 1c'!$C$3:$C$50,"Low")</f>
        <v>0</v>
      </c>
      <c r="G15" s="17">
        <f>COUNTIF('Criteria 1c'!$C$3:$C$50,"Medium")</f>
        <v>0</v>
      </c>
      <c r="H15" s="17">
        <f>COUNTIF('Criteria 1c'!$C$3:$C$50,"High")</f>
        <v>0</v>
      </c>
      <c r="I15" s="15">
        <f>COUNTIF('Criteria 1c'!$D$3:$D$49,"Substantial")</f>
        <v>0</v>
      </c>
      <c r="J15" s="15">
        <f>COUNTIF('Criteria 1c'!$D$3:$D$49,"Reasonable")</f>
        <v>0</v>
      </c>
      <c r="K15" s="15">
        <f>COUNTIF('Criteria 1c'!$D$3:$D$49,"Limited")</f>
        <v>0</v>
      </c>
      <c r="L15" s="13"/>
    </row>
    <row r="16" spans="1:12" ht="37.799999999999997" customHeight="1" x14ac:dyDescent="0.3">
      <c r="A16" s="3" t="s">
        <v>28</v>
      </c>
      <c r="B16" s="60" t="s">
        <v>34</v>
      </c>
      <c r="C16" s="16">
        <f>COUNTIF('Criteria 1d'!$B$3:$B$50,"Low")</f>
        <v>0</v>
      </c>
      <c r="D16" s="16">
        <f>COUNTIF('Criteria 1d'!$B$3:$B$50,"Medium")</f>
        <v>0</v>
      </c>
      <c r="E16" s="16">
        <f>COUNTIF('Criteria 1d'!$B$3:$B$50,"High")</f>
        <v>0</v>
      </c>
      <c r="F16" s="17">
        <f>COUNTIF('Criteria 1d'!$C$3:$C$50,"Low")</f>
        <v>0</v>
      </c>
      <c r="G16" s="17">
        <f>COUNTIF('Criteria 1d'!$C$3:$C$50,"Medium")</f>
        <v>0</v>
      </c>
      <c r="H16" s="17">
        <f>COUNTIF('Criteria 1d'!$C$3:$C$50,"High")</f>
        <v>0</v>
      </c>
      <c r="I16" s="15">
        <f>COUNTIF('Criteria 1d'!$D$3:$D$49,"Substantial")</f>
        <v>0</v>
      </c>
      <c r="J16" s="15">
        <f>COUNTIF('Criteria 1d'!$D$3:$D$49,"Reasonable")</f>
        <v>0</v>
      </c>
      <c r="K16" s="15">
        <f>COUNTIF('Criteria 1d'!$D$3:$D$49,"Limited")</f>
        <v>0</v>
      </c>
      <c r="L16" s="13"/>
    </row>
    <row r="17" spans="1:12" ht="38.4" customHeight="1" x14ac:dyDescent="0.3">
      <c r="A17" s="4" t="s">
        <v>29</v>
      </c>
      <c r="B17" s="60" t="s">
        <v>35</v>
      </c>
      <c r="C17" s="16">
        <f>COUNTIF('Criteria 1e'!$B$3:$B$50,"Low")</f>
        <v>0</v>
      </c>
      <c r="D17" s="16">
        <f>COUNTIF('Criteria 1e'!$B$3:$B$50,"Medium")</f>
        <v>0</v>
      </c>
      <c r="E17" s="16">
        <f>COUNTIF('Criteria 1e'!$B$3:$B$50,"High")</f>
        <v>0</v>
      </c>
      <c r="F17" s="17">
        <f>COUNTIF('Criteria 1e'!$C$3:$C$50,"Low")</f>
        <v>0</v>
      </c>
      <c r="G17" s="17">
        <f>COUNTIF('Criteria 1e'!$C$3:$C$50,"Medium")</f>
        <v>0</v>
      </c>
      <c r="H17" s="17">
        <f>COUNTIF('Criteria 1e'!$C$3:$C$50,"High")</f>
        <v>0</v>
      </c>
      <c r="I17" s="15">
        <f>COUNTIF('Criteria 1e'!$D$3:$D$49,"Substantial")</f>
        <v>0</v>
      </c>
      <c r="J17" s="15">
        <f>COUNTIF('Criteria 1e'!$D$3:$D$49,"Reasonable")</f>
        <v>0</v>
      </c>
      <c r="K17" s="15">
        <f>COUNTIF('Criteria 1e'!$D$3:$D$49,"Limited")</f>
        <v>0</v>
      </c>
      <c r="L17" s="13"/>
    </row>
    <row r="18" spans="1:12" ht="43.2" x14ac:dyDescent="0.3">
      <c r="A18" s="4" t="s">
        <v>30</v>
      </c>
      <c r="B18" s="60" t="s">
        <v>36</v>
      </c>
      <c r="C18" s="16">
        <f>COUNTIF('Criteria 1f '!$B$3:$B$50,"Low")</f>
        <v>0</v>
      </c>
      <c r="D18" s="16">
        <f>COUNTIF('Criteria 1f '!$B$3:$B$50,"Medium")</f>
        <v>0</v>
      </c>
      <c r="E18" s="16">
        <f>COUNTIF('Criteria 1f '!$B$3:$B$50,"High")</f>
        <v>0</v>
      </c>
      <c r="F18" s="17">
        <f>COUNTIF('Criteria 1f '!$C$3:$C$50,"Low")</f>
        <v>0</v>
      </c>
      <c r="G18" s="17">
        <f>COUNTIF('Criteria 1f '!$C$3:$C$50,"Medium")</f>
        <v>0</v>
      </c>
      <c r="H18" s="17">
        <f>COUNTIF('Criteria 1f '!$C$3:$C$50,"High")</f>
        <v>0</v>
      </c>
      <c r="I18" s="15">
        <f>COUNTIF('Criteria 1f '!$D$3:$D$49,"Substantial")</f>
        <v>0</v>
      </c>
      <c r="J18" s="15">
        <f>COUNTIF('Criteria 1f '!$D$3:$D$49,"Reasonable")</f>
        <v>0</v>
      </c>
      <c r="K18" s="15">
        <f>COUNTIF('Criteria 1f '!$D$3:$D$49,"Limited")</f>
        <v>0</v>
      </c>
      <c r="L18" s="13"/>
    </row>
    <row r="19" spans="1:12" ht="44.4" customHeight="1" x14ac:dyDescent="0.3">
      <c r="A19" s="4" t="s">
        <v>31</v>
      </c>
      <c r="B19" s="60" t="s">
        <v>37</v>
      </c>
      <c r="C19" s="16">
        <f>COUNTIF('Criteria 1g'!$B$3:$B$50,"Low")</f>
        <v>0</v>
      </c>
      <c r="D19" s="16">
        <f>COUNTIF('Criteria 1g'!$B$3:$B$50,"Medium")</f>
        <v>0</v>
      </c>
      <c r="E19" s="16">
        <f>COUNTIF('Criteria 1g'!$B$3:$B$50,"High")</f>
        <v>0</v>
      </c>
      <c r="F19" s="17">
        <f>COUNTIF('Criteria 1g'!$C$3:$C$50,"Low")</f>
        <v>0</v>
      </c>
      <c r="G19" s="17">
        <f>COUNTIF('Criteria 1g'!$C$3:$C$50,"Medium")</f>
        <v>0</v>
      </c>
      <c r="H19" s="17">
        <f>COUNTIF('Criteria 1g'!$C$3:$C$50,"High")</f>
        <v>0</v>
      </c>
      <c r="I19" s="15">
        <f>COUNTIF('Criteria 1g'!$D$3:$D$49,"Substantial")</f>
        <v>0</v>
      </c>
      <c r="J19" s="15">
        <f>COUNTIF('Criteria 1g'!$D$3:$D$49,"Reasonable")</f>
        <v>0</v>
      </c>
      <c r="K19" s="15">
        <f>COUNTIF('Criteria 1g'!$D$3:$D$49,"Limited")</f>
        <v>0</v>
      </c>
      <c r="L19" s="13"/>
    </row>
    <row r="20" spans="1:12" ht="39" customHeight="1" x14ac:dyDescent="0.3">
      <c r="A20" s="4" t="s">
        <v>32</v>
      </c>
      <c r="B20" s="60" t="s">
        <v>38</v>
      </c>
      <c r="C20" s="16">
        <f>COUNTIF('Criteria 1h'!$B$3:$B$50,"Low")</f>
        <v>0</v>
      </c>
      <c r="D20" s="16">
        <f>COUNTIF('Criteria 1h'!$B$3:$B$50,"Medium")</f>
        <v>0</v>
      </c>
      <c r="E20" s="16">
        <f>COUNTIF('Criteria 1h'!$B$3:$B$50,"High")</f>
        <v>0</v>
      </c>
      <c r="F20" s="17">
        <f>COUNTIF('Criteria 1h'!$C$3:$C$50,"Low")</f>
        <v>0</v>
      </c>
      <c r="G20" s="17">
        <f>COUNTIF('Criteria 1h'!$C$3:$C$50,"Medium")</f>
        <v>0</v>
      </c>
      <c r="H20" s="17">
        <f>COUNTIF('Criteria 1h'!$C$3:$C$50,"High")</f>
        <v>0</v>
      </c>
      <c r="I20" s="15">
        <f>COUNTIF('Criteria 1h'!$D$3:$D$49,"Substantial")</f>
        <v>0</v>
      </c>
      <c r="J20" s="15">
        <f>COUNTIF('Criteria 1h'!$D$3:$D$49,"Reasonable")</f>
        <v>0</v>
      </c>
      <c r="K20" s="15">
        <f>COUNTIF('Criteria 1h'!$D$3:$D$49,"Limited")</f>
        <v>0</v>
      </c>
      <c r="L20" s="13"/>
    </row>
    <row r="21" spans="1:12" ht="72" x14ac:dyDescent="0.3">
      <c r="A21" s="4" t="s">
        <v>18</v>
      </c>
      <c r="B21" s="60" t="s">
        <v>44</v>
      </c>
      <c r="C21" s="16">
        <f>COUNTIF('Criteria 2a'!$B$3:$B$50,"Low")</f>
        <v>0</v>
      </c>
      <c r="D21" s="16">
        <f>COUNTIF('Criteria 2a'!$B$3:$B$50,"Medium")</f>
        <v>0</v>
      </c>
      <c r="E21" s="16">
        <f>COUNTIF('Criteria 2a'!$B$3:$B$50,"High")</f>
        <v>0</v>
      </c>
      <c r="F21" s="17">
        <f>COUNTIF('Criteria 2a'!$C$3:$C$50,"Low")</f>
        <v>0</v>
      </c>
      <c r="G21" s="17">
        <f>COUNTIF('Criteria 2a'!$C$3:$C$50,"Medium")</f>
        <v>0</v>
      </c>
      <c r="H21" s="17">
        <f>COUNTIF('Criteria 2a'!$C$3:$C$50,"High")</f>
        <v>0</v>
      </c>
      <c r="I21" s="15">
        <f>COUNTIF('Criteria 2a'!$D$3:$D$49,"Substantial")</f>
        <v>0</v>
      </c>
      <c r="J21" s="15">
        <f>COUNTIF('Criteria 2a'!$D$3:$D$49,"Reasonable")</f>
        <v>0</v>
      </c>
      <c r="K21" s="15">
        <f>COUNTIF('Criteria 2a'!$D$3:$D$49,"Limited")</f>
        <v>0</v>
      </c>
      <c r="L21" s="13"/>
    </row>
    <row r="22" spans="1:12" ht="57.6" x14ac:dyDescent="0.3">
      <c r="A22" s="4" t="s">
        <v>19</v>
      </c>
      <c r="B22" s="60" t="s">
        <v>41</v>
      </c>
      <c r="C22" s="16">
        <f>COUNTIF('Criteria 2b'!$B$3:$B$50,"Low")</f>
        <v>0</v>
      </c>
      <c r="D22" s="16">
        <f>COUNTIF('Criteria 2b'!$B$3:$B$50,"Medium")</f>
        <v>0</v>
      </c>
      <c r="E22" s="16">
        <f>COUNTIF('Criteria 2b'!$B$3:$B$50,"High")</f>
        <v>0</v>
      </c>
      <c r="F22" s="17">
        <f>COUNTIF('Criteria 2b'!$C$3:$C$50,"Low")</f>
        <v>0</v>
      </c>
      <c r="G22" s="17">
        <f>COUNTIF('Criteria 2b'!$C$3:$C$50,"Medium")</f>
        <v>0</v>
      </c>
      <c r="H22" s="17">
        <f>COUNTIF('Criteria 2b'!$C$3:$C$50,"High")</f>
        <v>0</v>
      </c>
      <c r="I22" s="15">
        <f>COUNTIF('Criteria 2b'!$D$3:$D$49,"Substantial")</f>
        <v>0</v>
      </c>
      <c r="J22" s="15">
        <f>COUNTIF('Criteria 2b'!$D$3:$D$49,"Reasonable")</f>
        <v>0</v>
      </c>
      <c r="K22" s="15">
        <f>COUNTIF('Criteria 2b'!$D$3:$D$49,"Limited")</f>
        <v>0</v>
      </c>
      <c r="L22" s="13"/>
    </row>
    <row r="23" spans="1:12" ht="43.2" x14ac:dyDescent="0.3">
      <c r="A23" s="4" t="s">
        <v>20</v>
      </c>
      <c r="B23" s="60" t="s">
        <v>69</v>
      </c>
      <c r="C23" s="16">
        <f>COUNTIF('Criteria 2c'!$B$3:$B$50,"Low")</f>
        <v>0</v>
      </c>
      <c r="D23" s="16">
        <f>COUNTIF('Criteria 2c'!$B$3:$B$50,"Medium")</f>
        <v>0</v>
      </c>
      <c r="E23" s="16">
        <f>COUNTIF('Criteria 2c'!$B$3:$B$50,"High")</f>
        <v>0</v>
      </c>
      <c r="F23" s="17">
        <f>COUNTIF('Criteria 2c'!$C$3:$C$50,"Low")</f>
        <v>0</v>
      </c>
      <c r="G23" s="17">
        <f>COUNTIF('Criteria 2c'!$C$3:$C$50,"Medium")</f>
        <v>0</v>
      </c>
      <c r="H23" s="17">
        <f>COUNTIF('Criteria 2c'!$C$3:$C$50,"High")</f>
        <v>0</v>
      </c>
      <c r="I23" s="15">
        <f>COUNTIF('Criteria 2c'!$D$3:$D$49,"Substantial")</f>
        <v>0</v>
      </c>
      <c r="J23" s="15">
        <f>COUNTIF('Criteria 2c'!$D$3:$D$49,"Reasonable")</f>
        <v>0</v>
      </c>
      <c r="K23" s="15">
        <f>COUNTIF('Criteria 2c'!$D$3:$D$49,"Limited")</f>
        <v>0</v>
      </c>
      <c r="L23" s="13"/>
    </row>
    <row r="24" spans="1:12" ht="72" x14ac:dyDescent="0.3">
      <c r="A24" s="3" t="s">
        <v>39</v>
      </c>
      <c r="B24" s="60" t="s">
        <v>70</v>
      </c>
      <c r="C24" s="16">
        <f>COUNTIF('Criteria 2d'!$B$3:$B$50,"Low")</f>
        <v>0</v>
      </c>
      <c r="D24" s="16">
        <f>COUNTIF('Criteria 2d'!$B$3:$B$50,"Medium")</f>
        <v>0</v>
      </c>
      <c r="E24" s="16">
        <f>COUNTIF('Criteria 2d'!$B$3:$B$50,"High")</f>
        <v>0</v>
      </c>
      <c r="F24" s="17">
        <f>COUNTIF('Criteria 2d'!$C$3:$C$50,"Low")</f>
        <v>0</v>
      </c>
      <c r="G24" s="17">
        <f>COUNTIF('Criteria 2d'!$C$3:$C$50,"Medium")</f>
        <v>0</v>
      </c>
      <c r="H24" s="17">
        <f>COUNTIF('Criteria 2d'!$C$3:$C$50,"High")</f>
        <v>0</v>
      </c>
      <c r="I24" s="15">
        <f>COUNTIF('Criteria 2d'!$D$3:$D$49,"Substantial")</f>
        <v>0</v>
      </c>
      <c r="J24" s="15">
        <f>COUNTIF('Criteria 2d'!$D$3:$D$49,"Reasonable")</f>
        <v>0</v>
      </c>
      <c r="K24" s="15">
        <f>COUNTIF('Criteria 2d'!$D$3:$D$49,"Limited")</f>
        <v>0</v>
      </c>
      <c r="L24" s="13"/>
    </row>
    <row r="25" spans="1:12" ht="43.2" x14ac:dyDescent="0.3">
      <c r="A25" s="4" t="s">
        <v>40</v>
      </c>
      <c r="B25" s="60" t="s">
        <v>42</v>
      </c>
      <c r="C25" s="16">
        <f>COUNTIF('Criteria 2e'!$B$3:$B$50,"Low")</f>
        <v>0</v>
      </c>
      <c r="D25" s="16">
        <f>COUNTIF('Criteria 2e'!$B$3:$B$50,"Medium")</f>
        <v>0</v>
      </c>
      <c r="E25" s="16">
        <f>COUNTIF('Criteria 2e'!$B$3:$B$50,"High")</f>
        <v>0</v>
      </c>
      <c r="F25" s="17">
        <f>COUNTIF('Criteria 2e'!$C$3:$C$50,"Low")</f>
        <v>0</v>
      </c>
      <c r="G25" s="17">
        <f>COUNTIF('Criteria 2e'!$C$3:$C$50,"Medium")</f>
        <v>0</v>
      </c>
      <c r="H25" s="17">
        <f>COUNTIF('Criteria 2e'!$C$3:$C$50,"High")</f>
        <v>0</v>
      </c>
      <c r="I25" s="15">
        <f>COUNTIF('Criteria 2e'!$D$3:$D$49,"Substantial")</f>
        <v>0</v>
      </c>
      <c r="J25" s="15">
        <f>COUNTIF('Criteria 2e'!$D$3:$D$49,"Reasonable")</f>
        <v>0</v>
      </c>
      <c r="K25" s="15">
        <f>COUNTIF('Criteria 2e'!$D$3:$D$49,"Limited")</f>
        <v>0</v>
      </c>
      <c r="L25" s="13"/>
    </row>
    <row r="26" spans="1:12" ht="57.6" x14ac:dyDescent="0.3">
      <c r="A26" s="3">
        <v>3</v>
      </c>
      <c r="B26" s="60" t="s">
        <v>43</v>
      </c>
      <c r="C26" s="16">
        <f>COUNTIF('Criteria 3'!$B$3:$B$50,"Low")</f>
        <v>0</v>
      </c>
      <c r="D26" s="16">
        <f>COUNTIF('Criteria 3'!$B$3:$B$50,"Medium")</f>
        <v>0</v>
      </c>
      <c r="E26" s="16">
        <f>COUNTIF('Criteria 3'!$B$3:$B$50,"High")</f>
        <v>0</v>
      </c>
      <c r="F26" s="17">
        <f>COUNTIF('Criteria 3'!$C$3:$C$50,"Low")</f>
        <v>0</v>
      </c>
      <c r="G26" s="17">
        <f>COUNTIF('Criteria 3'!$C$3:$C$50,"Medium")</f>
        <v>0</v>
      </c>
      <c r="H26" s="17">
        <f>COUNTIF('Criteria 3'!$C$3:$C$50,"High")</f>
        <v>0</v>
      </c>
      <c r="I26" s="15">
        <f>COUNTIF('Criteria 3'!$D$3:$D$49,"Substantial")</f>
        <v>0</v>
      </c>
      <c r="J26" s="15">
        <f>COUNTIF('Criteria 3'!$D$3:$D$49,"Reasonable")</f>
        <v>0</v>
      </c>
      <c r="K26" s="15">
        <f>COUNTIF('Criteria 3'!$D$3:$D$49,"Limited")</f>
        <v>0</v>
      </c>
      <c r="L26" s="13"/>
    </row>
    <row r="27" spans="1:12" ht="38.4" customHeight="1" x14ac:dyDescent="0.3">
      <c r="A27" s="3">
        <v>4</v>
      </c>
      <c r="B27" s="60" t="s">
        <v>45</v>
      </c>
      <c r="C27" s="16">
        <f>COUNTIF('Criteria 4'!$B$3:$B$50,"Low")</f>
        <v>0</v>
      </c>
      <c r="D27" s="16">
        <f>COUNTIF('Criteria 4'!$B$3:$B$50,"Medium")</f>
        <v>0</v>
      </c>
      <c r="E27" s="16">
        <f>COUNTIF('Criteria 4'!$B$3:$B$50,"High")</f>
        <v>0</v>
      </c>
      <c r="F27" s="17">
        <f>COUNTIF('Criteria 4'!$C$3:$C$50,"Low")</f>
        <v>0</v>
      </c>
      <c r="G27" s="17">
        <f>COUNTIF('Criteria 4'!$C$3:$C$50,"Medium")</f>
        <v>0</v>
      </c>
      <c r="H27" s="17">
        <f>COUNTIF('Criteria 4'!$C$3:$C$50,"High")</f>
        <v>0</v>
      </c>
      <c r="I27" s="15">
        <f>COUNTIF('Criteria 4'!$D$3:$D$49,"Substantial")</f>
        <v>0</v>
      </c>
      <c r="J27" s="15">
        <f>COUNTIF('Criteria 4'!$D$3:$D$49,"Reasonable")</f>
        <v>0</v>
      </c>
      <c r="K27" s="15">
        <f>COUNTIF('Criteria 4'!$D$3:$D$49,"Limited")</f>
        <v>0</v>
      </c>
      <c r="L27" s="13"/>
    </row>
    <row r="28" spans="1:12" ht="43.2" x14ac:dyDescent="0.3">
      <c r="A28" s="3">
        <v>5</v>
      </c>
      <c r="B28" s="60" t="s">
        <v>46</v>
      </c>
      <c r="C28" s="16">
        <f>COUNTIF('Criteria 5'!$B$3:$B$50,"Low")</f>
        <v>0</v>
      </c>
      <c r="D28" s="16">
        <f>COUNTIF('Criteria 5'!$B$3:$B$50,"Medium")</f>
        <v>0</v>
      </c>
      <c r="E28" s="16">
        <f>COUNTIF('Criteria 5'!$B$3:$B$50,"High")</f>
        <v>0</v>
      </c>
      <c r="F28" s="17">
        <f>COUNTIF('Criteria 5'!$C$3:$C$50,"Low")</f>
        <v>0</v>
      </c>
      <c r="G28" s="17">
        <f>COUNTIF('Criteria 5'!$C$3:$C$50,"Medium")</f>
        <v>0</v>
      </c>
      <c r="H28" s="17">
        <f>COUNTIF('Criteria 5'!$C$3:$C$50,"High")</f>
        <v>0</v>
      </c>
      <c r="I28" s="15">
        <f>COUNTIF('Criteria 5'!$D$3:$D$49,"Substantial")</f>
        <v>0</v>
      </c>
      <c r="J28" s="15">
        <f>COUNTIF('Criteria 5'!$D$3:$D$49,"Reasonable")</f>
        <v>0</v>
      </c>
      <c r="K28" s="15">
        <f>COUNTIF('Criteria 5'!$D$3:$D$49,"Limited")</f>
        <v>0</v>
      </c>
      <c r="L28" s="13"/>
    </row>
    <row r="29" spans="1:12" ht="30" customHeight="1" x14ac:dyDescent="0.3">
      <c r="A29" s="76" t="s">
        <v>22</v>
      </c>
      <c r="B29" s="77"/>
      <c r="C29" s="77"/>
      <c r="D29" s="77"/>
      <c r="E29" s="77"/>
      <c r="F29" s="77"/>
      <c r="G29" s="77"/>
      <c r="H29" s="77"/>
      <c r="I29" s="77"/>
      <c r="J29" s="77"/>
      <c r="K29" s="77"/>
      <c r="L29" s="78"/>
    </row>
    <row r="30" spans="1:12" ht="87.6" customHeight="1" x14ac:dyDescent="0.3">
      <c r="A30" s="3" t="s">
        <v>47</v>
      </c>
      <c r="B30" s="12" t="s">
        <v>50</v>
      </c>
      <c r="C30" s="16">
        <f>COUNTIF('Criteria 6a'!$B$3:$B$50,"Low")</f>
        <v>0</v>
      </c>
      <c r="D30" s="16">
        <f>COUNTIF('Criteria 6a'!$B$3:$B$50,"Medium")</f>
        <v>0</v>
      </c>
      <c r="E30" s="16">
        <f>COUNTIF('Criteria 6a'!$B$3:$B$50,"High")</f>
        <v>0</v>
      </c>
      <c r="F30" s="17">
        <f>COUNTIF('Criteria 6a'!$C$3:$C$50,"Low")</f>
        <v>0</v>
      </c>
      <c r="G30" s="17">
        <f>COUNTIF('Criteria 6a'!$C$3:$C$50,"Medium")</f>
        <v>0</v>
      </c>
      <c r="H30" s="17">
        <f>COUNTIF('Criteria 6a'!$C$3:$C$50,"High")</f>
        <v>0</v>
      </c>
      <c r="I30" s="15">
        <f>COUNTIF('Criteria 6a'!$D$3:$D$49,"Substantial")</f>
        <v>0</v>
      </c>
      <c r="J30" s="15">
        <f>COUNTIF('Criteria 6a'!$D$3:$D$49,"Reasonable")</f>
        <v>0</v>
      </c>
      <c r="K30" s="15">
        <f>COUNTIF('Criteria 6a'!$D$3:$D$49,"Limited")</f>
        <v>0</v>
      </c>
      <c r="L30" s="13"/>
    </row>
    <row r="31" spans="1:12" ht="40.200000000000003" customHeight="1" x14ac:dyDescent="0.3">
      <c r="A31" s="3" t="s">
        <v>48</v>
      </c>
      <c r="B31" s="12" t="s">
        <v>51</v>
      </c>
      <c r="C31" s="16">
        <f>COUNTIF('Criteria 6b'!$B$3:$B$50,"Low")</f>
        <v>0</v>
      </c>
      <c r="D31" s="16">
        <f>COUNTIF('Criteria 6b'!$B$3:$B$50,"Medium")</f>
        <v>0</v>
      </c>
      <c r="E31" s="16">
        <f>COUNTIF('Criteria 6b'!$B$3:$B$50,"High")</f>
        <v>0</v>
      </c>
      <c r="F31" s="17">
        <f>COUNTIF('Criteria 6b'!$C$3:$C$50,"Low")</f>
        <v>0</v>
      </c>
      <c r="G31" s="17">
        <f>COUNTIF('Criteria 6b'!$C$3:$C$50,"Medium")</f>
        <v>0</v>
      </c>
      <c r="H31" s="17">
        <f>COUNTIF('Criteria 6b'!$C$3:$C$50,"High")</f>
        <v>0</v>
      </c>
      <c r="I31" s="15">
        <f>COUNTIF('Criteria 6b'!$D$3:$D$49,"Substantial")</f>
        <v>0</v>
      </c>
      <c r="J31" s="15">
        <f>COUNTIF('Criteria 6b'!$D$3:$D$49,"Reasonable")</f>
        <v>0</v>
      </c>
      <c r="K31" s="15">
        <f>COUNTIF('Criteria 6b'!$D$3:$D$49,"Limited")</f>
        <v>0</v>
      </c>
      <c r="L31" s="13"/>
    </row>
    <row r="32" spans="1:12" ht="43.2" customHeight="1" x14ac:dyDescent="0.3">
      <c r="A32" s="3" t="s">
        <v>49</v>
      </c>
      <c r="B32" s="12" t="s">
        <v>52</v>
      </c>
      <c r="C32" s="16">
        <f>COUNTIF('Criteria 6c'!$B$3:$B$50,"Low")</f>
        <v>0</v>
      </c>
      <c r="D32" s="16">
        <f>COUNTIF('Criteria 6c'!$B$3:$B$50,"Medium")</f>
        <v>0</v>
      </c>
      <c r="E32" s="16">
        <f>COUNTIF('Criteria 6c'!$B$3:$B$50,"High")</f>
        <v>0</v>
      </c>
      <c r="F32" s="17">
        <f>COUNTIF('Criteria 6c'!$C$3:$C$50,"Low")</f>
        <v>0</v>
      </c>
      <c r="G32" s="17">
        <f>COUNTIF('Criteria 6c'!$C$3:$C$50,"Medium")</f>
        <v>0</v>
      </c>
      <c r="H32" s="17">
        <f>COUNTIF('Criteria 6c'!$C$3:$C$50,"High")</f>
        <v>0</v>
      </c>
      <c r="I32" s="15">
        <f>COUNTIF('Criteria 6c'!$D$3:$D$49,"Substantial")</f>
        <v>0</v>
      </c>
      <c r="J32" s="15">
        <f>COUNTIF('Criteria 6c'!$D$3:$D$49,"Reasonable")</f>
        <v>0</v>
      </c>
      <c r="K32" s="15">
        <f>COUNTIF('Criteria 6c'!$D$3:$D$49,"Limited")</f>
        <v>0</v>
      </c>
      <c r="L32" s="13"/>
    </row>
    <row r="33" spans="1:12" ht="72" x14ac:dyDescent="0.3">
      <c r="A33" s="3" t="s">
        <v>53</v>
      </c>
      <c r="B33" s="12" t="s">
        <v>73</v>
      </c>
      <c r="C33" s="16">
        <f>COUNTIF('Criteria 7a'!$B$3:$B$50,"Low")</f>
        <v>0</v>
      </c>
      <c r="D33" s="16">
        <f>COUNTIF('Criteria 7a'!$B$3:$B$50,"Medium")</f>
        <v>0</v>
      </c>
      <c r="E33" s="16">
        <f>COUNTIF('Criteria 7a'!$B$3:$B$50,"High")</f>
        <v>0</v>
      </c>
      <c r="F33" s="17">
        <f>COUNTIF('Criteria 7a'!$C$3:$C$50,"Low")</f>
        <v>0</v>
      </c>
      <c r="G33" s="17">
        <f>COUNTIF('Criteria 7a'!$C$3:$C$50,"Medium")</f>
        <v>0</v>
      </c>
      <c r="H33" s="17">
        <f>COUNTIF('Criteria 7a'!$C$3:$C$50,"High")</f>
        <v>0</v>
      </c>
      <c r="I33" s="15">
        <f>COUNTIF('Criteria 7a'!$D$3:$D$49,"Substantial")</f>
        <v>0</v>
      </c>
      <c r="J33" s="15">
        <f>COUNTIF('Criteria 7a'!$D$3:$D$49,"Reasonable")</f>
        <v>0</v>
      </c>
      <c r="K33" s="15">
        <f>COUNTIF('Criteria 7a'!$D$3:$D$49,"Limited")</f>
        <v>0</v>
      </c>
      <c r="L33" s="13"/>
    </row>
    <row r="34" spans="1:12" ht="42" customHeight="1" x14ac:dyDescent="0.3">
      <c r="A34" s="62" t="s">
        <v>54</v>
      </c>
      <c r="B34" s="63" t="s">
        <v>55</v>
      </c>
      <c r="C34" s="16">
        <f>COUNTIF('Criteria 7b'!$B$3:$B$50,"Low")</f>
        <v>0</v>
      </c>
      <c r="D34" s="16">
        <f>COUNTIF('Criteria 7b'!$B$3:$B$50,"Medium")</f>
        <v>0</v>
      </c>
      <c r="E34" s="16">
        <f>COUNTIF('Criteria 7b'!$B$3:$B$50,"High")</f>
        <v>0</v>
      </c>
      <c r="F34" s="17">
        <f>COUNTIF('Criteria 7b'!$C$3:$C$50,"Low")</f>
        <v>0</v>
      </c>
      <c r="G34" s="17">
        <f>COUNTIF('Criteria 7b'!$C$3:$C$50,"Medium")</f>
        <v>0</v>
      </c>
      <c r="H34" s="17">
        <f>COUNTIF('Criteria 7b'!$C$3:$C$50,"High")</f>
        <v>0</v>
      </c>
      <c r="I34" s="15">
        <f>COUNTIF('Criteria 7b'!$D$3:$D$49,"Substantial")</f>
        <v>0</v>
      </c>
      <c r="J34" s="15">
        <f>COUNTIF('Criteria 7b'!$D$3:$D$49,"Reasonable")</f>
        <v>0</v>
      </c>
      <c r="K34" s="15">
        <f>COUNTIF('Criteria 7b'!$D$3:$D$49,"Limited")</f>
        <v>0</v>
      </c>
      <c r="L34" s="13"/>
    </row>
    <row r="35" spans="1:12" ht="43.2" x14ac:dyDescent="0.3">
      <c r="A35" s="62">
        <v>8</v>
      </c>
      <c r="B35" s="63" t="s">
        <v>56</v>
      </c>
      <c r="C35" s="16">
        <f>COUNTIF('Criteria 8'!$B$3:$B$50,"Low")</f>
        <v>0</v>
      </c>
      <c r="D35" s="16">
        <f>COUNTIF('Criteria 8'!$B$3:$B$50,"Medium")</f>
        <v>0</v>
      </c>
      <c r="E35" s="16">
        <f>COUNTIF('Criteria 8'!$B$3:$B$50,"High")</f>
        <v>0</v>
      </c>
      <c r="F35" s="17">
        <f>COUNTIF('Criteria 8'!$C$3:$C$50,"Low")</f>
        <v>0</v>
      </c>
      <c r="G35" s="17">
        <f>COUNTIF('Criteria 8'!$C$3:$C$50,"Medium")</f>
        <v>0</v>
      </c>
      <c r="H35" s="17">
        <f>COUNTIF('Criteria 8'!$C$3:$C$50,"High")</f>
        <v>0</v>
      </c>
      <c r="I35" s="15">
        <f>COUNTIF('Criteria 8'!$D$3:$D$49,"Substantial")</f>
        <v>0</v>
      </c>
      <c r="J35" s="15">
        <f>COUNTIF('Criteria 8'!$D$3:$D$49,"Reasonable")</f>
        <v>0</v>
      </c>
      <c r="K35" s="15">
        <f>COUNTIF('Criteria 8'!$D$3:$D$49,"Limited")</f>
        <v>0</v>
      </c>
      <c r="L35" s="13"/>
    </row>
    <row r="36" spans="1:12" ht="60" customHeight="1" thickBot="1" x14ac:dyDescent="0.35">
      <c r="A36" s="67">
        <v>9</v>
      </c>
      <c r="B36" s="68" t="s">
        <v>57</v>
      </c>
      <c r="C36" s="69">
        <f>COUNTIF('Criteria 9'!$B$3:$B$50,"Low")</f>
        <v>0</v>
      </c>
      <c r="D36" s="69">
        <f>COUNTIF('Criteria 9'!$B$3:$B$50,"Medium")</f>
        <v>0</v>
      </c>
      <c r="E36" s="69">
        <f>COUNTIF('Criteria 9'!$B$3:$B$50,"High")</f>
        <v>0</v>
      </c>
      <c r="F36" s="70">
        <f>COUNTIF('Criteria 9'!$C$3:$C$50,"Low")</f>
        <v>0</v>
      </c>
      <c r="G36" s="70">
        <f>COUNTIF('Criteria 9'!$C$3:$C$50,"Medium")</f>
        <v>0</v>
      </c>
      <c r="H36" s="70">
        <f>COUNTIF('Criteria 9'!$C$3:$C$50,"High")</f>
        <v>0</v>
      </c>
      <c r="I36" s="15">
        <f>COUNTIF('Criteria 9'!$D$3:$D$49,"Substantial")</f>
        <v>0</v>
      </c>
      <c r="J36" s="15">
        <f>COUNTIF('Criteria 9'!$D$3:$D$49,"Reasonable")</f>
        <v>0</v>
      </c>
      <c r="K36" s="15">
        <f>COUNTIF('Criteria 9'!$D$3:$D$49,"Limited")</f>
        <v>0</v>
      </c>
      <c r="L36" s="66"/>
    </row>
    <row r="37" spans="1:12" s="5" customFormat="1" ht="60" customHeight="1" thickTop="1" thickBot="1" x14ac:dyDescent="0.35">
      <c r="A37" s="71" t="s">
        <v>13</v>
      </c>
      <c r="B37" s="72"/>
      <c r="C37" s="73">
        <f t="shared" ref="C37:K37" si="0">SUM(C13:C36)</f>
        <v>0</v>
      </c>
      <c r="D37" s="73">
        <f t="shared" si="0"/>
        <v>0</v>
      </c>
      <c r="E37" s="73">
        <f t="shared" si="0"/>
        <v>0</v>
      </c>
      <c r="F37" s="74">
        <f t="shared" si="0"/>
        <v>0</v>
      </c>
      <c r="G37" s="74">
        <f t="shared" si="0"/>
        <v>0</v>
      </c>
      <c r="H37" s="75">
        <f t="shared" si="0"/>
        <v>0</v>
      </c>
      <c r="I37" s="57">
        <f t="shared" si="0"/>
        <v>0</v>
      </c>
      <c r="J37" s="57">
        <f t="shared" si="0"/>
        <v>0</v>
      </c>
      <c r="K37" s="57">
        <f>SUM(K13:K36)</f>
        <v>0</v>
      </c>
      <c r="L37" s="58"/>
    </row>
    <row r="38" spans="1:12" ht="18" customHeight="1" thickTop="1" x14ac:dyDescent="0.3"/>
    <row r="48" spans="1:12" ht="18" customHeight="1" x14ac:dyDescent="0.3">
      <c r="B48" s="2" t="s">
        <v>17</v>
      </c>
    </row>
  </sheetData>
  <sheetProtection algorithmName="SHA-512" hashValue="DApW2F7KHSR9H8Bd6DMCSvZT3FMX1rnZnj133/IouKVWuYjP0yF4YQt7BRrA0220UG8oItBxKCQEuNWCl6TygQ==" saltValue="XaNaHZThM3OLc2SWnB4peA==" spinCount="100000" sheet="1" selectLockedCells="1"/>
  <protectedRanges>
    <protectedRange sqref="C5:G8" name="Contact Details"/>
  </protectedRanges>
  <mergeCells count="14">
    <mergeCell ref="I4:L4"/>
    <mergeCell ref="I5:L8"/>
    <mergeCell ref="C5:G5"/>
    <mergeCell ref="C6:G6"/>
    <mergeCell ref="C7:G7"/>
    <mergeCell ref="C8:G8"/>
    <mergeCell ref="B4:G4"/>
    <mergeCell ref="A29:L29"/>
    <mergeCell ref="A12:L12"/>
    <mergeCell ref="A10:A11"/>
    <mergeCell ref="I10:L10"/>
    <mergeCell ref="B10:B11"/>
    <mergeCell ref="C10:E10"/>
    <mergeCell ref="F10:H10"/>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74</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64" priority="10" operator="equal">
      <formula>"Low"</formula>
    </cfRule>
    <cfRule type="cellIs" dxfId="63" priority="11" operator="equal">
      <formula>"Medium"</formula>
    </cfRule>
    <cfRule type="cellIs" dxfId="62" priority="12" operator="equal">
      <formula>"High"</formula>
    </cfRule>
  </conditionalFormatting>
  <conditionalFormatting sqref="C2:C12">
    <cfRule type="cellIs" dxfId="61" priority="7" operator="equal">
      <formula>"Low"</formula>
    </cfRule>
    <cfRule type="cellIs" dxfId="60" priority="8" operator="equal">
      <formula>"Medium"</formula>
    </cfRule>
    <cfRule type="cellIs" dxfId="59"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A3BEEA5-9D07-40BE-99D3-AE91D7CD1A84}">
            <xm:f>Lists!$C$4</xm:f>
            <x14:dxf>
              <font>
                <color auto="1"/>
              </font>
              <fill>
                <patternFill>
                  <bgColor rgb="FFFF3300"/>
                </patternFill>
              </fill>
            </x14:dxf>
          </x14:cfRule>
          <x14:cfRule type="cellIs" priority="2" operator="equal" id="{127772A1-1718-429D-8D01-0F7AB88FE7D9}">
            <xm:f>Lists!$C$3</xm:f>
            <x14:dxf>
              <font>
                <color auto="1"/>
              </font>
              <fill>
                <patternFill>
                  <bgColor rgb="FFFFC000"/>
                </patternFill>
              </fill>
            </x14:dxf>
          </x14:cfRule>
          <x14:cfRule type="cellIs" priority="3" operator="equal" id="{51D0E788-4943-47FF-A00E-5BF9C7F213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75</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55" priority="10" operator="equal">
      <formula>"Low"</formula>
    </cfRule>
    <cfRule type="cellIs" dxfId="54" priority="11" operator="equal">
      <formula>"Medium"</formula>
    </cfRule>
    <cfRule type="cellIs" dxfId="53" priority="12" operator="equal">
      <formula>"High"</formula>
    </cfRule>
  </conditionalFormatting>
  <conditionalFormatting sqref="C2:C12">
    <cfRule type="cellIs" dxfId="52" priority="7" operator="equal">
      <formula>"Low"</formula>
    </cfRule>
    <cfRule type="cellIs" dxfId="51" priority="8" operator="equal">
      <formula>"Medium"</formula>
    </cfRule>
    <cfRule type="cellIs" dxfId="50"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64C4B72-1C8C-4F4D-99F0-825C4E4E735C}">
            <xm:f>Lists!$C$4</xm:f>
            <x14:dxf>
              <font>
                <color auto="1"/>
              </font>
              <fill>
                <patternFill>
                  <bgColor rgb="FFFF3300"/>
                </patternFill>
              </fill>
            </x14:dxf>
          </x14:cfRule>
          <x14:cfRule type="cellIs" priority="2" operator="equal" id="{7C9DC890-4DF3-4F6B-9D64-8CCF40C6DAF4}">
            <xm:f>Lists!$C$3</xm:f>
            <x14:dxf>
              <font>
                <color auto="1"/>
              </font>
              <fill>
                <patternFill>
                  <bgColor rgb="FFFFC000"/>
                </patternFill>
              </fill>
            </x14:dxf>
          </x14:cfRule>
          <x14:cfRule type="cellIs" priority="3" operator="equal" id="{951D1F83-C65A-454D-83C1-0AB7A65D3B9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76</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46" priority="10" operator="equal">
      <formula>"Low"</formula>
    </cfRule>
    <cfRule type="cellIs" dxfId="45" priority="11" operator="equal">
      <formula>"Medium"</formula>
    </cfRule>
    <cfRule type="cellIs" dxfId="44" priority="12" operator="equal">
      <formula>"High"</formula>
    </cfRule>
  </conditionalFormatting>
  <conditionalFormatting sqref="C2:C12">
    <cfRule type="cellIs" dxfId="43" priority="7" operator="equal">
      <formula>"Low"</formula>
    </cfRule>
    <cfRule type="cellIs" dxfId="42" priority="8" operator="equal">
      <formula>"Medium"</formula>
    </cfRule>
    <cfRule type="cellIs" dxfId="41"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51326-346A-4E7E-A4BD-F27D21385ED9}">
            <xm:f>Lists!$C$4</xm:f>
            <x14:dxf>
              <font>
                <color auto="1"/>
              </font>
              <fill>
                <patternFill>
                  <bgColor rgb="FFFF3300"/>
                </patternFill>
              </fill>
            </x14:dxf>
          </x14:cfRule>
          <x14:cfRule type="cellIs" priority="2" operator="equal" id="{F59F9912-B1F3-4058-8803-5E26B1E5EC35}">
            <xm:f>Lists!$C$3</xm:f>
            <x14:dxf>
              <font>
                <color auto="1"/>
              </font>
              <fill>
                <patternFill>
                  <bgColor rgb="FFFFC000"/>
                </patternFill>
              </fill>
            </x14:dxf>
          </x14:cfRule>
          <x14:cfRule type="cellIs" priority="3" operator="equal" id="{C683ADCC-DD1E-45F9-9427-273C3FE2338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77</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37" priority="10" operator="equal">
      <formula>"Low"</formula>
    </cfRule>
    <cfRule type="cellIs" dxfId="36" priority="11" operator="equal">
      <formula>"Medium"</formula>
    </cfRule>
    <cfRule type="cellIs" dxfId="35" priority="12" operator="equal">
      <formula>"High"</formula>
    </cfRule>
  </conditionalFormatting>
  <conditionalFormatting sqref="C2:C12">
    <cfRule type="cellIs" dxfId="34" priority="7" operator="equal">
      <formula>"Low"</formula>
    </cfRule>
    <cfRule type="cellIs" dxfId="33" priority="8" operator="equal">
      <formula>"Medium"</formula>
    </cfRule>
    <cfRule type="cellIs" dxfId="32"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8418C68E-B4AF-499E-A0E3-61635FC19BD4}">
            <xm:f>Lists!$C$4</xm:f>
            <x14:dxf>
              <font>
                <color auto="1"/>
              </font>
              <fill>
                <patternFill>
                  <bgColor rgb="FFFF3300"/>
                </patternFill>
              </fill>
            </x14:dxf>
          </x14:cfRule>
          <x14:cfRule type="cellIs" priority="2" operator="equal" id="{92ECA89B-2A5C-4F27-B11D-6356992EF4AC}">
            <xm:f>Lists!$C$3</xm:f>
            <x14:dxf>
              <font>
                <color auto="1"/>
              </font>
              <fill>
                <patternFill>
                  <bgColor rgb="FFFFC000"/>
                </patternFill>
              </fill>
            </x14:dxf>
          </x14:cfRule>
          <x14:cfRule type="cellIs" priority="3" operator="equal" id="{54EEDFA6-4D06-4496-9896-AD4B5BA279B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55</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28" priority="10" operator="equal">
      <formula>"Low"</formula>
    </cfRule>
    <cfRule type="cellIs" dxfId="27" priority="11" operator="equal">
      <formula>"Medium"</formula>
    </cfRule>
    <cfRule type="cellIs" dxfId="26" priority="12" operator="equal">
      <formula>"High"</formula>
    </cfRule>
  </conditionalFormatting>
  <conditionalFormatting sqref="C2:C12">
    <cfRule type="cellIs" dxfId="25" priority="7" operator="equal">
      <formula>"Low"</formula>
    </cfRule>
    <cfRule type="cellIs" dxfId="24" priority="8" operator="equal">
      <formula>"Medium"</formula>
    </cfRule>
    <cfRule type="cellIs" dxfId="23"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EC79334-FDD1-4865-A69D-9B2DDF9E9187}">
            <xm:f>Lists!$C$4</xm:f>
            <x14:dxf>
              <font>
                <color auto="1"/>
              </font>
              <fill>
                <patternFill>
                  <bgColor rgb="FFFF3300"/>
                </patternFill>
              </fill>
            </x14:dxf>
          </x14:cfRule>
          <x14:cfRule type="cellIs" priority="2" operator="equal" id="{C9D3EC7B-2459-4C78-890A-D30756EF9270}">
            <xm:f>Lists!$C$3</xm:f>
            <x14:dxf>
              <font>
                <color auto="1"/>
              </font>
              <fill>
                <patternFill>
                  <bgColor rgb="FFFFC000"/>
                </patternFill>
              </fill>
            </x14:dxf>
          </x14:cfRule>
          <x14:cfRule type="cellIs" priority="3" operator="equal" id="{1D35A941-928E-46F6-B069-200AC1AA388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9F23D-107C-4F00-B981-EB649FDE9444}">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56</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9" priority="10" operator="equal">
      <formula>"Low"</formula>
    </cfRule>
    <cfRule type="cellIs" dxfId="18" priority="11" operator="equal">
      <formula>"Medium"</formula>
    </cfRule>
    <cfRule type="cellIs" dxfId="17" priority="12" operator="equal">
      <formula>"High"</formula>
    </cfRule>
  </conditionalFormatting>
  <conditionalFormatting sqref="C2:C12">
    <cfRule type="cellIs" dxfId="16" priority="7" operator="equal">
      <formula>"Low"</formula>
    </cfRule>
    <cfRule type="cellIs" dxfId="15" priority="8" operator="equal">
      <formula>"Medium"</formula>
    </cfRule>
    <cfRule type="cellIs" dxfId="14"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F8741703-F2D9-4A15-B9CC-73DAE525F5F8}">
            <xm:f>Lists!$C$4</xm:f>
            <x14:dxf>
              <font>
                <color auto="1"/>
              </font>
              <fill>
                <patternFill>
                  <bgColor rgb="FFFF3300"/>
                </patternFill>
              </fill>
            </x14:dxf>
          </x14:cfRule>
          <x14:cfRule type="cellIs" priority="2" operator="equal" id="{B2040568-0A7E-4B9C-9635-2E828FF65E5C}">
            <xm:f>Lists!$C$3</xm:f>
            <x14:dxf>
              <font>
                <color auto="1"/>
              </font>
              <fill>
                <patternFill>
                  <bgColor rgb="FFFFC000"/>
                </patternFill>
              </fill>
            </x14:dxf>
          </x14:cfRule>
          <x14:cfRule type="cellIs" priority="3" operator="equal" id="{6F9ED091-B9DB-490D-AA95-5A81988CB4A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57A2BA8-B9E6-4962-8816-4B0ED65F449F}">
          <x14:formula1>
            <xm:f>Lists!$C$2:$C$4</xm:f>
          </x14:formula1>
          <xm:sqref>D3:D50</xm:sqref>
        </x14:dataValidation>
        <x14:dataValidation type="list" allowBlank="1" showInputMessage="1" showErrorMessage="1" xr:uid="{BD5011A2-D664-4F19-B70C-E898907598B0}">
          <x14:formula1>
            <xm:f>Lists!$B$2:$B$4</xm:f>
          </x14:formula1>
          <xm:sqref>C2:C50</xm:sqref>
        </x14:dataValidation>
        <x14:dataValidation type="list" allowBlank="1" showInputMessage="1" showErrorMessage="1" xr:uid="{21BD6A11-68F1-4246-84E0-BE8F7A569344}">
          <x14:formula1>
            <xm:f>Lists!$A$2:$A$4</xm:f>
          </x14:formula1>
          <xm:sqref>B2:B50</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75CA3-6C45-44A3-8C39-A27FA4406C6B}">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57</v>
      </c>
      <c r="B1" s="30" t="s">
        <v>7</v>
      </c>
      <c r="C1" s="30" t="s">
        <v>8</v>
      </c>
      <c r="D1" s="30" t="s">
        <v>78</v>
      </c>
      <c r="E1" s="30" t="s">
        <v>14</v>
      </c>
      <c r="F1" s="30" t="s">
        <v>15</v>
      </c>
      <c r="G1" s="39" t="s">
        <v>16</v>
      </c>
      <c r="H1" s="27" t="s">
        <v>84</v>
      </c>
    </row>
    <row r="2" spans="1:8" s="31" customFormat="1"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0" priority="10" operator="equal">
      <formula>"Low"</formula>
    </cfRule>
    <cfRule type="cellIs" dxfId="9" priority="11" operator="equal">
      <formula>"Medium"</formula>
    </cfRule>
    <cfRule type="cellIs" dxfId="8" priority="12" operator="equal">
      <formula>"High"</formula>
    </cfRule>
  </conditionalFormatting>
  <conditionalFormatting sqref="C2:C12">
    <cfRule type="cellIs" dxfId="7" priority="7" operator="equal">
      <formula>"Low"</formula>
    </cfRule>
    <cfRule type="cellIs" dxfId="6" priority="8" operator="equal">
      <formula>"Medium"</formula>
    </cfRule>
    <cfRule type="cellIs" dxfId="5" priority="9" operator="equal">
      <formula>"High"</formula>
    </cfRule>
  </conditionalFormatting>
  <pageMargins left="0.7" right="0.7" top="0.75" bottom="0.75" header="0.3" footer="0.3"/>
  <pageSetup paperSize="9" orientation="portrait" verticalDpi="0" r:id="rId1"/>
  <ignoredErrors>
    <ignoredError sqref="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8966064-43F7-41AF-A226-90F5AA368CBB}">
            <xm:f>Lists!$C$4</xm:f>
            <x14:dxf>
              <font>
                <color auto="1"/>
              </font>
              <fill>
                <patternFill>
                  <bgColor rgb="FFFF3300"/>
                </patternFill>
              </fill>
            </x14:dxf>
          </x14:cfRule>
          <x14:cfRule type="cellIs" priority="2" operator="equal" id="{C3E08C0E-02DB-4B36-AA9D-E902D4315158}">
            <xm:f>Lists!$C$3</xm:f>
            <x14:dxf>
              <font>
                <color auto="1"/>
              </font>
              <fill>
                <patternFill>
                  <bgColor rgb="FFFFC000"/>
                </patternFill>
              </fill>
            </x14:dxf>
          </x14:cfRule>
          <x14:cfRule type="cellIs" priority="3" operator="equal" id="{6F3B3227-E101-4341-8998-95CE51468743}">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C57A056-7804-4B99-B82A-2CBF62D85333}">
          <x14:formula1>
            <xm:f>Lists!$A$2:$A$4</xm:f>
          </x14:formula1>
          <xm:sqref>B2:B50</xm:sqref>
        </x14:dataValidation>
        <x14:dataValidation type="list" allowBlank="1" showInputMessage="1" showErrorMessage="1" xr:uid="{14A211B0-2438-4E45-A40B-FFDD0C38E26C}">
          <x14:formula1>
            <xm:f>Lists!$B$2:$B$4</xm:f>
          </x14:formula1>
          <xm:sqref>C2:C50</xm:sqref>
        </x14:dataValidation>
        <x14:dataValidation type="list" allowBlank="1" showInputMessage="1" showErrorMessage="1" xr:uid="{0EE50A76-7086-4D34-BAEC-8D8A09DE0258}">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AG24"/>
  <sheetViews>
    <sheetView workbookViewId="0">
      <selection activeCell="K13" sqref="K13"/>
    </sheetView>
  </sheetViews>
  <sheetFormatPr defaultRowHeight="14.4" x14ac:dyDescent="0.3"/>
  <cols>
    <col min="1" max="1" width="11.88671875" customWidth="1"/>
    <col min="2" max="2" width="18" customWidth="1"/>
    <col min="3" max="3" width="21" customWidth="1"/>
    <col min="4" max="4" width="17.44140625" customWidth="1"/>
    <col min="5" max="33" width="10.44140625" customWidth="1"/>
    <col min="34" max="36" width="10" customWidth="1"/>
  </cols>
  <sheetData>
    <row r="1" spans="1:33" x14ac:dyDescent="0.3">
      <c r="A1" s="1" t="s">
        <v>7</v>
      </c>
      <c r="B1" s="1" t="s">
        <v>8</v>
      </c>
      <c r="C1" s="1" t="s">
        <v>78</v>
      </c>
    </row>
    <row r="2" spans="1:33" x14ac:dyDescent="0.3">
      <c r="A2" t="s">
        <v>11</v>
      </c>
      <c r="B2" t="s">
        <v>11</v>
      </c>
      <c r="C2" t="s">
        <v>79</v>
      </c>
    </row>
    <row r="3" spans="1:33" x14ac:dyDescent="0.3">
      <c r="A3" t="s">
        <v>10</v>
      </c>
      <c r="B3" t="s">
        <v>10</v>
      </c>
      <c r="C3" t="s">
        <v>80</v>
      </c>
    </row>
    <row r="4" spans="1:33" x14ac:dyDescent="0.3">
      <c r="A4" t="s">
        <v>9</v>
      </c>
      <c r="B4" t="s">
        <v>9</v>
      </c>
      <c r="C4" t="s">
        <v>81</v>
      </c>
    </row>
    <row r="7" spans="1:33" x14ac:dyDescent="0.3">
      <c r="D7" s="3" t="s">
        <v>83</v>
      </c>
      <c r="E7" s="3" t="s">
        <v>26</v>
      </c>
      <c r="F7" s="3" t="s">
        <v>27</v>
      </c>
      <c r="G7" s="3" t="s">
        <v>28</v>
      </c>
      <c r="H7" s="3" t="s">
        <v>29</v>
      </c>
      <c r="I7" s="3" t="s">
        <v>30</v>
      </c>
      <c r="J7" s="3" t="s">
        <v>31</v>
      </c>
      <c r="K7" s="3" t="s">
        <v>32</v>
      </c>
      <c r="L7" s="3" t="s">
        <v>18</v>
      </c>
      <c r="M7" s="3" t="s">
        <v>19</v>
      </c>
      <c r="N7" s="3" t="s">
        <v>20</v>
      </c>
      <c r="O7" s="3" t="s">
        <v>39</v>
      </c>
      <c r="P7" s="3" t="s">
        <v>40</v>
      </c>
      <c r="Q7" s="3">
        <v>3</v>
      </c>
      <c r="R7" s="3">
        <v>4</v>
      </c>
      <c r="S7" s="3">
        <v>5</v>
      </c>
      <c r="T7" s="3" t="s">
        <v>47</v>
      </c>
      <c r="U7" s="3" t="s">
        <v>48</v>
      </c>
      <c r="V7" s="3" t="s">
        <v>49</v>
      </c>
      <c r="W7" s="3" t="s">
        <v>53</v>
      </c>
      <c r="X7" s="3" t="s">
        <v>54</v>
      </c>
      <c r="Y7" s="3">
        <v>8</v>
      </c>
      <c r="Z7" s="3">
        <v>9</v>
      </c>
      <c r="AA7" s="3"/>
      <c r="AB7" s="3"/>
      <c r="AC7" s="3"/>
      <c r="AD7" s="3"/>
      <c r="AE7" s="3"/>
      <c r="AF7" s="3"/>
      <c r="AG7" s="3"/>
    </row>
    <row r="8" spans="1:33" x14ac:dyDescent="0.3">
      <c r="D8" s="4">
        <f>IF('Criteria 1a'!$D$2="Substantial",1,IF('Criteria 1a'!$D$2="Reasonable",2,IF('Criteria 1a'!$D$2="Limited",3,0)))</f>
        <v>1</v>
      </c>
      <c r="E8" s="4">
        <f>IF('Criteria 1b'!$D$2="Substantial",1,IF('Criteria 1b'!$D$2="Reasonable",2,IF('Criteria 1b'!$D$2="Limited",3,0)))</f>
        <v>1</v>
      </c>
      <c r="F8" s="4">
        <f>IF('Criteria 1c'!$D$2="Substantial",1,IF('Criteria 1c'!$D$2="Reasonable",2,IF('Criteria 1c'!$D$2="Limited",3,0)))</f>
        <v>1</v>
      </c>
      <c r="G8" s="4">
        <f>IF('Criteria 1d'!$D$2="Substantial",1,IF('Criteria 1d'!$D$2="Reasonable",2,IF('Criteria 1d'!$D$2="Limited",3,0)))</f>
        <v>1</v>
      </c>
      <c r="H8" s="4">
        <f>IF('Criteria 1e'!$D$2="Substantial",1,IF('Criteria 1e'!$D$2="Reasonable",2,IF('Criteria 1e'!$D$2="Limited",3,0)))</f>
        <v>1</v>
      </c>
      <c r="I8" s="4">
        <f>IF('Criteria 1f '!$D$2="Substantial",1,IF('Criteria 1f '!$D$2="Reasonable",2,IF('Criteria 1f '!$D$2="Limited",3,0)))</f>
        <v>1</v>
      </c>
      <c r="J8" s="4">
        <f>IF('Criteria 1g'!$D$2="Substantial",1,IF('Criteria 1g'!$D$2="Reasonable",2,IF('Criteria 1g'!$D$2="Limited",3,0)))</f>
        <v>1</v>
      </c>
      <c r="K8" s="4">
        <f>IF('Criteria 1h'!$D$2="Substantial",1,IF('Criteria 1h'!$D$2="Reasonable",2,IF('Criteria 1h'!$D$2="Limited",3,0)))</f>
        <v>1</v>
      </c>
      <c r="L8" s="4">
        <f>IF('Criteria 2a'!$D$2="Substantial",1,IF('Criteria 2a'!$D$2="Reasonable",2,IF('Criteria 2a'!$D$2="Limited",3,0)))</f>
        <v>1</v>
      </c>
      <c r="M8" s="4">
        <f>IF('Criteria 2b'!$D$2="Substantial",1,IF('Criteria 2b'!$D$2="Reasonable",2,IF('Criteria 2b'!$D$2="Limited",3,0)))</f>
        <v>1</v>
      </c>
      <c r="N8" s="4">
        <f>IF('Criteria 2c'!$D$2="Substantial",1,IF('Criteria 2c'!$D$2="Reasonable",2,IF('Criteria 2c'!$D$2="Limited",3,0)))</f>
        <v>1</v>
      </c>
      <c r="O8" s="4">
        <f>IF('Criteria 2d'!$D$2="Substantial",1,IF('Criteria 2d'!$D$2="Reasonable",2,IF('Criteria 2d'!$D$2="Limited",3,0)))</f>
        <v>1</v>
      </c>
      <c r="P8" s="4">
        <f>IF('Criteria 2e'!$D$2="Substantial",1,IF('Criteria 2e'!$D$2="Reasonable",2,IF('Criteria 2e'!$D$2="Limited",3,0)))</f>
        <v>1</v>
      </c>
      <c r="Q8" s="4">
        <f>IF('Criteria 3'!$D$2="Substantial",1,IF('Criteria 3'!$D$2="Reasonable",2,IF('Criteria 3'!$D$2="Limited",3,0)))</f>
        <v>1</v>
      </c>
      <c r="R8" s="4">
        <f>IF('Criteria 4'!$D$2="Substantial",1,IF('Criteria 4'!$D$2="Reasonable",2,IF('Criteria 4'!$D$2="Limited",3,0)))</f>
        <v>1</v>
      </c>
      <c r="S8" s="4">
        <f>IF('Criteria 5'!$D$2="Substantial",1,IF('Criteria 5'!$D$2="Reasonable",2,IF('Criteria 5'!$D$2="Limited",3,0)))</f>
        <v>1</v>
      </c>
      <c r="T8" s="4">
        <f>IF('Criteria 6a'!$D$2="Substantial",1,IF('Criteria 6a'!$D$2="Reasonable",2,IF('Criteria 6a'!$D$2="Limited",3,0)))</f>
        <v>1</v>
      </c>
      <c r="U8" s="4">
        <f>IF('Criteria 6b'!$D$2="Substantial",1,IF('Criteria 6b'!$D$2="Reasonable",2,IF('Criteria 6b'!$D$2="Limited",3,0)))</f>
        <v>1</v>
      </c>
      <c r="V8" s="4">
        <f>IF('Criteria 6c'!$D$2="Substantial",1,IF('Criteria 6c'!$D$2="Reasonable",2,IF('Criteria 6c'!$D$2="Limited",3,0)))</f>
        <v>1</v>
      </c>
      <c r="W8" s="4">
        <f>IF('Criteria 7a'!$D$2="Substantial",1,IF('Criteria 7a'!$D$2="Reasonable",2,IF('Criteria 7a'!$D$2="Limited",3,0)))</f>
        <v>1</v>
      </c>
      <c r="X8" s="4">
        <f>IF('Criteria 7b'!$D$2="Substantial",1,IF('Criteria 7b'!$D$2="Reasonable",2,IF('Criteria 7b'!$D$2="Limited",3,0)))</f>
        <v>1</v>
      </c>
      <c r="Y8" s="4">
        <f>IF('Criteria 8'!$D$2="Substantial",1,IF('Criteria 8'!$D$2="Reasonable",2,IF('Criteria 8'!$D$2="Limited",3,0)))</f>
        <v>1</v>
      </c>
      <c r="Z8" s="4">
        <f>IF('Criteria 9'!$D$2="Substantial",1,IF('Criteria 9'!$D$2="Reasonable",2,IF('Criteria 9'!$D$2="Limited",3,0)))</f>
        <v>1</v>
      </c>
      <c r="AA8" s="4"/>
      <c r="AB8" s="4"/>
      <c r="AC8" s="4"/>
      <c r="AD8" s="4"/>
      <c r="AE8" s="4"/>
      <c r="AF8" s="4"/>
      <c r="AG8" s="4"/>
    </row>
    <row r="9" spans="1:33" x14ac:dyDescent="0.3">
      <c r="A9" s="19"/>
    </row>
    <row r="10" spans="1:33" x14ac:dyDescent="0.3">
      <c r="A10" s="19"/>
      <c r="D10" s="20" t="str">
        <f>C2</f>
        <v>Substantial</v>
      </c>
      <c r="E10" s="21">
        <f>COUNTIF($D$8:$AJ$8,1)</f>
        <v>23</v>
      </c>
    </row>
    <row r="11" spans="1:33" x14ac:dyDescent="0.3">
      <c r="A11" s="19"/>
      <c r="D11" s="20" t="str">
        <f>C3</f>
        <v>Reasonable</v>
      </c>
      <c r="E11" s="22">
        <f>COUNTIF($D$8:$AJ$8,2)</f>
        <v>0</v>
      </c>
    </row>
    <row r="12" spans="1:33" x14ac:dyDescent="0.3">
      <c r="A12" s="19"/>
      <c r="D12" s="20" t="str">
        <f>C4</f>
        <v>Limited</v>
      </c>
      <c r="E12" s="23">
        <f>COUNTIF($D$8:$AJ$8,3)</f>
        <v>0</v>
      </c>
    </row>
    <row r="13" spans="1:33" x14ac:dyDescent="0.3">
      <c r="A13" s="19"/>
    </row>
    <row r="14" spans="1:33" x14ac:dyDescent="0.3">
      <c r="A14" s="19"/>
    </row>
    <row r="15" spans="1:33" x14ac:dyDescent="0.3">
      <c r="A15" s="19"/>
    </row>
    <row r="16" spans="1:33" x14ac:dyDescent="0.3">
      <c r="A16" s="19"/>
    </row>
    <row r="17" spans="1:1" x14ac:dyDescent="0.3">
      <c r="A17" s="19"/>
    </row>
    <row r="18" spans="1:1" x14ac:dyDescent="0.3">
      <c r="A18" s="19"/>
    </row>
    <row r="19" spans="1:1" x14ac:dyDescent="0.3">
      <c r="A19" s="19"/>
    </row>
    <row r="20" spans="1:1" x14ac:dyDescent="0.3">
      <c r="A20" s="19"/>
    </row>
    <row r="21" spans="1:1" x14ac:dyDescent="0.3">
      <c r="A21" s="19"/>
    </row>
    <row r="22" spans="1:1" x14ac:dyDescent="0.3">
      <c r="A22" s="19"/>
    </row>
    <row r="23" spans="1:1" x14ac:dyDescent="0.3">
      <c r="A23" s="19"/>
    </row>
    <row r="24" spans="1:1" x14ac:dyDescent="0.3">
      <c r="A24" s="19"/>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Normal="100"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33203125" style="2" bestFit="1" customWidth="1"/>
    <col min="7" max="7" width="50.5546875" style="2" customWidth="1"/>
    <col min="8" max="8" width="50.77734375" style="2" customWidth="1"/>
    <col min="9" max="16384" width="9" style="2"/>
  </cols>
  <sheetData>
    <row r="1" spans="1:8" s="31" customFormat="1" ht="84" customHeight="1" x14ac:dyDescent="0.3">
      <c r="A1" s="29" t="s">
        <v>58</v>
      </c>
      <c r="B1" s="30" t="s">
        <v>7</v>
      </c>
      <c r="C1" s="30" t="s">
        <v>8</v>
      </c>
      <c r="D1" s="30" t="s">
        <v>78</v>
      </c>
      <c r="E1" s="30" t="s">
        <v>14</v>
      </c>
      <c r="F1" s="30" t="s">
        <v>15</v>
      </c>
      <c r="G1" s="27" t="s">
        <v>16</v>
      </c>
      <c r="H1" s="27" t="s">
        <v>84</v>
      </c>
    </row>
    <row r="2" spans="1:8" ht="39.450000000000003" customHeight="1" x14ac:dyDescent="0.3">
      <c r="A2" s="65"/>
      <c r="B2" s="24"/>
      <c r="C2" s="24"/>
      <c r="D2" s="28" t="str">
        <f>IF(COUNTIF(D3:D49,"Limited")&gt;0,"Limited",IF(COUNTIF(D3:D49,"Reasonable")&gt;0,"Reasonable","Substantial"))</f>
        <v>Substantial</v>
      </c>
      <c r="E2" s="25"/>
      <c r="F2" s="26"/>
      <c r="G2" s="25"/>
      <c r="H2" s="25"/>
    </row>
    <row r="3" spans="1:8" ht="39.450000000000003" customHeight="1" x14ac:dyDescent="0.3">
      <c r="A3" s="32" t="s">
        <v>59</v>
      </c>
      <c r="B3" s="3"/>
      <c r="C3" s="3"/>
      <c r="D3" s="4"/>
      <c r="E3" s="33"/>
      <c r="F3" s="34"/>
      <c r="G3" s="33"/>
      <c r="H3" s="33"/>
    </row>
    <row r="4" spans="1:8" ht="39.450000000000003" customHeight="1" x14ac:dyDescent="0.3">
      <c r="A4" s="32" t="s">
        <v>60</v>
      </c>
      <c r="B4" s="3"/>
      <c r="C4" s="3"/>
      <c r="D4" s="4"/>
      <c r="E4" s="33"/>
      <c r="F4" s="34"/>
      <c r="G4" s="33"/>
      <c r="H4" s="33"/>
    </row>
    <row r="5" spans="1:8" ht="39.450000000000003" customHeight="1" x14ac:dyDescent="0.3">
      <c r="A5" s="32" t="s">
        <v>61</v>
      </c>
      <c r="B5" s="3"/>
      <c r="C5" s="3"/>
      <c r="D5" s="4"/>
      <c r="E5" s="33"/>
      <c r="F5" s="34"/>
      <c r="G5" s="33"/>
      <c r="H5" s="33"/>
    </row>
    <row r="6" spans="1:8" ht="39.450000000000003" customHeight="1" x14ac:dyDescent="0.3">
      <c r="A6" s="32" t="s">
        <v>62</v>
      </c>
      <c r="B6" s="3"/>
      <c r="C6" s="3"/>
      <c r="D6" s="4"/>
      <c r="E6" s="33"/>
      <c r="F6" s="34"/>
      <c r="G6" s="33"/>
      <c r="H6" s="33"/>
    </row>
    <row r="7" spans="1:8" ht="39.450000000000003" customHeight="1" x14ac:dyDescent="0.3">
      <c r="A7" s="32" t="s">
        <v>63</v>
      </c>
      <c r="B7" s="3"/>
      <c r="C7" s="3"/>
      <c r="D7" s="4"/>
      <c r="E7" s="33"/>
      <c r="F7" s="34"/>
      <c r="G7" s="33"/>
      <c r="H7" s="33"/>
    </row>
    <row r="8" spans="1:8" ht="39.450000000000003" customHeight="1" x14ac:dyDescent="0.3">
      <c r="A8" s="32" t="s">
        <v>64</v>
      </c>
      <c r="B8" s="3"/>
      <c r="C8" s="3"/>
      <c r="D8" s="4"/>
      <c r="E8" s="33"/>
      <c r="F8" s="34"/>
      <c r="G8" s="33"/>
      <c r="H8" s="33"/>
    </row>
    <row r="9" spans="1:8" ht="39.450000000000003" customHeight="1" x14ac:dyDescent="0.3">
      <c r="A9" s="32" t="s">
        <v>65</v>
      </c>
      <c r="B9" s="3"/>
      <c r="C9" s="3"/>
      <c r="D9" s="4"/>
      <c r="E9" s="33"/>
      <c r="F9" s="34"/>
      <c r="G9" s="33"/>
      <c r="H9" s="33"/>
    </row>
    <row r="10" spans="1:8" ht="39.450000000000003" customHeight="1" x14ac:dyDescent="0.3">
      <c r="A10" s="32" t="s">
        <v>66</v>
      </c>
      <c r="B10" s="3"/>
      <c r="C10" s="3"/>
      <c r="D10" s="4"/>
      <c r="E10" s="33"/>
      <c r="F10" s="34"/>
      <c r="G10" s="33"/>
      <c r="H10" s="33"/>
    </row>
    <row r="11" spans="1:8" ht="39.450000000000003" customHeight="1" x14ac:dyDescent="0.3">
      <c r="A11" s="32" t="s">
        <v>67</v>
      </c>
      <c r="B11" s="3"/>
      <c r="C11" s="3"/>
      <c r="D11" s="4"/>
      <c r="E11" s="33"/>
      <c r="F11" s="34"/>
      <c r="G11" s="33"/>
      <c r="H11" s="33"/>
    </row>
    <row r="12" spans="1:8" ht="39.450000000000003" customHeight="1" x14ac:dyDescent="0.3">
      <c r="A12" s="32" t="s">
        <v>68</v>
      </c>
      <c r="B12" s="35"/>
      <c r="C12" s="35"/>
      <c r="D12" s="36"/>
      <c r="E12" s="37"/>
      <c r="F12" s="38"/>
      <c r="G12" s="33"/>
      <c r="H12" s="33"/>
    </row>
  </sheetData>
  <phoneticPr fontId="2" type="noConversion"/>
  <conditionalFormatting sqref="B2:B12">
    <cfRule type="cellIs" dxfId="208" priority="7" operator="equal">
      <formula>"Low"</formula>
    </cfRule>
    <cfRule type="cellIs" dxfId="207" priority="8" operator="equal">
      <formula>"Medium"</formula>
    </cfRule>
    <cfRule type="cellIs" dxfId="206" priority="9" operator="equal">
      <formula>"High"</formula>
    </cfRule>
  </conditionalFormatting>
  <conditionalFormatting sqref="C2:C12">
    <cfRule type="cellIs" dxfId="205" priority="4" operator="equal">
      <formula>"Low"</formula>
    </cfRule>
    <cfRule type="cellIs" dxfId="204" priority="5" operator="equal">
      <formula>"Medium"</formula>
    </cfRule>
    <cfRule type="cellIs" dxfId="20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DBC122D-0907-417E-935A-55D609C79F7F}">
            <xm:f>Lists!$C$4</xm:f>
            <x14:dxf>
              <font>
                <color auto="1"/>
              </font>
              <fill>
                <patternFill>
                  <bgColor rgb="FFFF3300"/>
                </patternFill>
              </fill>
            </x14:dxf>
          </x14:cfRule>
          <x14:cfRule type="cellIs" priority="2" operator="equal" id="{030A46E5-6394-4EFF-AE73-ADDCD40C1A4A}">
            <xm:f>Lists!$C$3</xm:f>
            <x14:dxf>
              <font>
                <color auto="1"/>
              </font>
              <fill>
                <patternFill>
                  <bgColor rgb="FFFFC000"/>
                </patternFill>
              </fill>
            </x14:dxf>
          </x14:cfRule>
          <x14:cfRule type="cellIs" priority="3" operator="equal" id="{856A18B2-4CFF-4242-8F75-24296FC405A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C3:C49</xm:sqref>
        </x14:dataValidation>
        <x14:dataValidation type="list" allowBlank="1" showInputMessage="1" showErrorMessage="1" xr:uid="{B6486F59-4D03-4B71-A36B-7DC1647D4E5D}">
          <x14:formula1>
            <xm:f>Lists!$C$2:$C$4</xm:f>
          </x14:formula1>
          <xm:sqref>D3:D49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25</v>
      </c>
      <c r="B1" s="30" t="s">
        <v>7</v>
      </c>
      <c r="C1" s="30" t="s">
        <v>8</v>
      </c>
      <c r="D1" s="30" t="s">
        <v>78</v>
      </c>
      <c r="E1" s="30" t="s">
        <v>14</v>
      </c>
      <c r="F1" s="30" t="s">
        <v>15</v>
      </c>
      <c r="G1" s="39" t="s">
        <v>16</v>
      </c>
      <c r="H1" s="100" t="s">
        <v>84</v>
      </c>
    </row>
    <row r="2" spans="1:8" s="31" customFormat="1" ht="39.450000000000003" customHeight="1" x14ac:dyDescent="0.3">
      <c r="A2" s="65"/>
      <c r="B2" s="24"/>
      <c r="C2" s="24"/>
      <c r="D2" s="28" t="str">
        <f>IF(COUNTIF(D3:D49,"Limited")&gt;0,"Limited",IF(COUNTIF(D3:D49,"Reasonable")&gt;0,"Reasonable","Substantial"))</f>
        <v>Substantial</v>
      </c>
      <c r="E2" s="25"/>
      <c r="F2" s="26"/>
      <c r="G2" s="40"/>
      <c r="H2" s="96"/>
    </row>
    <row r="3" spans="1:8" ht="39.450000000000003" customHeight="1" x14ac:dyDescent="0.3">
      <c r="A3" s="32" t="s">
        <v>59</v>
      </c>
      <c r="B3" s="3"/>
      <c r="C3" s="3"/>
      <c r="D3" s="4"/>
      <c r="E3" s="33"/>
      <c r="F3" s="34"/>
      <c r="G3" s="41"/>
      <c r="H3" s="97"/>
    </row>
    <row r="4" spans="1:8" ht="39.450000000000003" customHeight="1" x14ac:dyDescent="0.3">
      <c r="A4" s="32" t="s">
        <v>60</v>
      </c>
      <c r="B4" s="3"/>
      <c r="C4" s="3"/>
      <c r="D4" s="4"/>
      <c r="E4" s="33"/>
      <c r="F4" s="34"/>
      <c r="G4" s="41"/>
      <c r="H4" s="98"/>
    </row>
    <row r="5" spans="1:8" ht="39.450000000000003" customHeight="1" x14ac:dyDescent="0.3">
      <c r="A5" s="32" t="s">
        <v>61</v>
      </c>
      <c r="B5" s="3"/>
      <c r="C5" s="3"/>
      <c r="D5" s="4"/>
      <c r="E5" s="33"/>
      <c r="F5" s="34"/>
      <c r="G5" s="41"/>
      <c r="H5" s="97"/>
    </row>
    <row r="6" spans="1:8" ht="39.450000000000003" customHeight="1" x14ac:dyDescent="0.3">
      <c r="A6" s="32" t="s">
        <v>62</v>
      </c>
      <c r="B6" s="3"/>
      <c r="C6" s="3"/>
      <c r="D6" s="4"/>
      <c r="E6" s="33"/>
      <c r="F6" s="34"/>
      <c r="G6" s="41"/>
      <c r="H6" s="98"/>
    </row>
    <row r="7" spans="1:8" ht="39.450000000000003" customHeight="1" x14ac:dyDescent="0.3">
      <c r="A7" s="32" t="s">
        <v>63</v>
      </c>
      <c r="B7" s="3"/>
      <c r="C7" s="3"/>
      <c r="D7" s="4"/>
      <c r="E7" s="33"/>
      <c r="F7" s="34"/>
      <c r="G7" s="41"/>
      <c r="H7" s="97"/>
    </row>
    <row r="8" spans="1:8" ht="39.450000000000003" customHeight="1" x14ac:dyDescent="0.3">
      <c r="A8" s="32" t="s">
        <v>64</v>
      </c>
      <c r="B8" s="3"/>
      <c r="C8" s="3"/>
      <c r="D8" s="4"/>
      <c r="E8" s="33"/>
      <c r="F8" s="34"/>
      <c r="G8" s="41"/>
      <c r="H8" s="98"/>
    </row>
    <row r="9" spans="1:8" ht="39.450000000000003" customHeight="1" x14ac:dyDescent="0.3">
      <c r="A9" s="32" t="s">
        <v>65</v>
      </c>
      <c r="B9" s="3"/>
      <c r="C9" s="3"/>
      <c r="D9" s="4"/>
      <c r="E9" s="33"/>
      <c r="F9" s="34"/>
      <c r="G9" s="41"/>
      <c r="H9" s="97"/>
    </row>
    <row r="10" spans="1:8" ht="39.450000000000003" customHeight="1" x14ac:dyDescent="0.3">
      <c r="A10" s="32" t="s">
        <v>66</v>
      </c>
      <c r="B10" s="3"/>
      <c r="C10" s="3"/>
      <c r="D10" s="4"/>
      <c r="E10" s="33"/>
      <c r="F10" s="34"/>
      <c r="G10" s="41"/>
      <c r="H10" s="98"/>
    </row>
    <row r="11" spans="1:8" ht="39.450000000000003" customHeight="1" x14ac:dyDescent="0.3">
      <c r="A11" s="32" t="s">
        <v>67</v>
      </c>
      <c r="B11" s="3"/>
      <c r="C11" s="3"/>
      <c r="D11" s="4"/>
      <c r="E11" s="33"/>
      <c r="F11" s="34"/>
      <c r="G11" s="41"/>
      <c r="H11" s="99"/>
    </row>
    <row r="12" spans="1:8" ht="39.450000000000003" customHeight="1" x14ac:dyDescent="0.3">
      <c r="A12" s="32" t="s">
        <v>68</v>
      </c>
      <c r="B12" s="35"/>
      <c r="C12" s="35"/>
      <c r="D12" s="36"/>
      <c r="E12" s="37"/>
      <c r="F12" s="38"/>
      <c r="G12" s="42"/>
      <c r="H12" s="98"/>
    </row>
  </sheetData>
  <phoneticPr fontId="2" type="noConversion"/>
  <conditionalFormatting sqref="B2:B12">
    <cfRule type="cellIs" dxfId="199" priority="10" operator="equal">
      <formula>"Low"</formula>
    </cfRule>
    <cfRule type="cellIs" dxfId="198" priority="11" operator="equal">
      <formula>"Medium"</formula>
    </cfRule>
    <cfRule type="cellIs" dxfId="197" priority="12" operator="equal">
      <formula>"High"</formula>
    </cfRule>
  </conditionalFormatting>
  <conditionalFormatting sqref="C2:C12">
    <cfRule type="cellIs" dxfId="196" priority="7" operator="equal">
      <formula>"Low"</formula>
    </cfRule>
    <cfRule type="cellIs" dxfId="195" priority="8" operator="equal">
      <formula>"Medium"</formula>
    </cfRule>
    <cfRule type="cellIs" dxfId="194"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8FA48B8-E197-4848-A422-4CC2799E5D65}">
            <xm:f>Lists!$C$4</xm:f>
            <x14:dxf>
              <font>
                <color auto="1"/>
              </font>
              <fill>
                <patternFill>
                  <bgColor rgb="FFFF3300"/>
                </patternFill>
              </fill>
            </x14:dxf>
          </x14:cfRule>
          <x14:cfRule type="cellIs" priority="2" operator="equal" id="{B5A0FB31-A7EA-4E50-B140-3C34A915ECD2}">
            <xm:f>Lists!$C$3</xm:f>
            <x14:dxf>
              <font>
                <color auto="1"/>
              </font>
              <fill>
                <patternFill>
                  <bgColor rgb="FFFFC000"/>
                </patternFill>
              </fill>
            </x14:dxf>
          </x14:cfRule>
          <x14:cfRule type="cellIs" priority="3" operator="equal" id="{E2337B11-7F7B-4319-8102-70A54D04F4C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2" activePane="bottomLeft" state="frozen"/>
      <selection activeCell="C5" sqref="C5:G5"/>
      <selection pane="bottomLeft" activeCell="H1" sqref="H1"/>
    </sheetView>
  </sheetViews>
  <sheetFormatPr defaultColWidth="9" defaultRowHeight="18"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ht="84" customHeight="1" x14ac:dyDescent="0.3">
      <c r="A1" s="64" t="s">
        <v>33</v>
      </c>
      <c r="B1" s="43" t="s">
        <v>7</v>
      </c>
      <c r="C1" s="43" t="s">
        <v>8</v>
      </c>
      <c r="D1" s="30" t="s">
        <v>78</v>
      </c>
      <c r="E1" s="43" t="s">
        <v>14</v>
      </c>
      <c r="F1" s="44" t="s">
        <v>15</v>
      </c>
      <c r="G1" s="43" t="s">
        <v>16</v>
      </c>
      <c r="H1" s="27" t="s">
        <v>84</v>
      </c>
    </row>
    <row r="2" spans="1:8" ht="39.450000000000003" customHeight="1" x14ac:dyDescent="0.3">
      <c r="A2" s="65"/>
      <c r="B2" s="45"/>
      <c r="C2" s="45"/>
      <c r="D2" s="28" t="str">
        <f>IF(COUNTIF(D3:D49,"Limited")&gt;0,"Limited",IF(COUNTIF(D3:D49,"Reasonable")&gt;0,"Reasonable","Substantial"))</f>
        <v>Substantial</v>
      </c>
      <c r="E2" s="46"/>
      <c r="F2" s="47"/>
      <c r="G2" s="46"/>
      <c r="H2" s="25"/>
    </row>
    <row r="3" spans="1:8" ht="39.450000000000003" customHeight="1" x14ac:dyDescent="0.3">
      <c r="A3" s="48" t="s">
        <v>59</v>
      </c>
      <c r="B3" s="3"/>
      <c r="C3" s="3"/>
      <c r="D3" s="4"/>
      <c r="E3" s="42"/>
      <c r="F3" s="49"/>
      <c r="G3" s="42"/>
      <c r="H3" s="33"/>
    </row>
    <row r="4" spans="1:8" ht="39.450000000000003" customHeight="1" x14ac:dyDescent="0.3">
      <c r="A4" s="50" t="s">
        <v>60</v>
      </c>
      <c r="B4" s="3"/>
      <c r="C4" s="3"/>
      <c r="D4" s="4"/>
      <c r="E4" s="53"/>
      <c r="F4" s="54"/>
      <c r="G4" s="53"/>
      <c r="H4" s="56"/>
    </row>
    <row r="5" spans="1:8" ht="39.450000000000003" customHeight="1" x14ac:dyDescent="0.3">
      <c r="A5" s="48" t="s">
        <v>61</v>
      </c>
      <c r="B5" s="3"/>
      <c r="C5" s="3"/>
      <c r="D5" s="4"/>
      <c r="E5" s="42"/>
      <c r="F5" s="49"/>
      <c r="G5" s="42"/>
      <c r="H5" s="33"/>
    </row>
    <row r="6" spans="1:8" ht="39.450000000000003" customHeight="1" x14ac:dyDescent="0.3">
      <c r="A6" s="50" t="s">
        <v>62</v>
      </c>
      <c r="B6" s="3"/>
      <c r="C6" s="3"/>
      <c r="D6" s="4"/>
      <c r="E6" s="53"/>
      <c r="F6" s="54"/>
      <c r="G6" s="53"/>
      <c r="H6" s="56"/>
    </row>
    <row r="7" spans="1:8" ht="39.450000000000003" customHeight="1" x14ac:dyDescent="0.3">
      <c r="A7" s="48" t="s">
        <v>63</v>
      </c>
      <c r="B7" s="3"/>
      <c r="C7" s="3"/>
      <c r="D7" s="4"/>
      <c r="E7" s="42"/>
      <c r="F7" s="49"/>
      <c r="G7" s="42"/>
      <c r="H7" s="33"/>
    </row>
    <row r="8" spans="1:8" ht="39.450000000000003" customHeight="1" x14ac:dyDescent="0.3">
      <c r="A8" s="50" t="s">
        <v>64</v>
      </c>
      <c r="B8" s="3"/>
      <c r="C8" s="3"/>
      <c r="D8" s="4"/>
      <c r="E8" s="53"/>
      <c r="F8" s="54"/>
      <c r="G8" s="53"/>
      <c r="H8" s="56"/>
    </row>
    <row r="9" spans="1:8" ht="39.450000000000003" customHeight="1" x14ac:dyDescent="0.3">
      <c r="A9" s="48" t="s">
        <v>65</v>
      </c>
      <c r="B9" s="3"/>
      <c r="C9" s="3"/>
      <c r="D9" s="4"/>
      <c r="E9" s="42"/>
      <c r="F9" s="49"/>
      <c r="G9" s="42"/>
      <c r="H9" s="33"/>
    </row>
    <row r="10" spans="1:8" ht="39.450000000000003" customHeight="1" x14ac:dyDescent="0.3">
      <c r="A10" s="50" t="s">
        <v>66</v>
      </c>
      <c r="B10" s="3"/>
      <c r="C10" s="3"/>
      <c r="D10" s="4"/>
      <c r="E10" s="53"/>
      <c r="F10" s="54"/>
      <c r="G10" s="53"/>
      <c r="H10" s="56"/>
    </row>
    <row r="11" spans="1:8" ht="39.450000000000003" customHeight="1" x14ac:dyDescent="0.3">
      <c r="A11" s="48" t="s">
        <v>67</v>
      </c>
      <c r="B11" s="3"/>
      <c r="C11" s="3"/>
      <c r="D11" s="4"/>
      <c r="E11" s="42"/>
      <c r="F11" s="49"/>
      <c r="G11" s="42"/>
      <c r="H11" s="37"/>
    </row>
    <row r="12" spans="1:8" ht="39.450000000000003" customHeight="1" x14ac:dyDescent="0.3">
      <c r="A12" s="50" t="s">
        <v>68</v>
      </c>
      <c r="B12" s="51"/>
      <c r="C12" s="51"/>
      <c r="D12" s="52"/>
      <c r="E12" s="53"/>
      <c r="F12" s="54"/>
      <c r="G12" s="53"/>
      <c r="H12" s="56"/>
    </row>
    <row r="13" spans="1:8" ht="39" customHeight="1" x14ac:dyDescent="0.3"/>
    <row r="14" spans="1:8" ht="39" customHeight="1" x14ac:dyDescent="0.3">
      <c r="A14" s="55"/>
    </row>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1:B12">
    <cfRule type="cellIs" dxfId="190" priority="10" operator="equal">
      <formula>"Low"</formula>
    </cfRule>
    <cfRule type="cellIs" dxfId="189" priority="11" operator="equal">
      <formula>"Medium"</formula>
    </cfRule>
    <cfRule type="cellIs" dxfId="188" priority="12" operator="equal">
      <formula>"High"</formula>
    </cfRule>
  </conditionalFormatting>
  <conditionalFormatting sqref="C1:C12">
    <cfRule type="cellIs" dxfId="187" priority="7" operator="equal">
      <formula>"Low"</formula>
    </cfRule>
    <cfRule type="cellIs" dxfId="186" priority="8" operator="equal">
      <formula>"Medium"</formula>
    </cfRule>
    <cfRule type="cellIs" dxfId="185"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4EBB284-5FBB-48CE-8158-07C25F79B4AC}">
            <xm:f>Lists!$C$4</xm:f>
            <x14:dxf>
              <font>
                <color auto="1"/>
              </font>
              <fill>
                <patternFill>
                  <bgColor rgb="FFFF3300"/>
                </patternFill>
              </fill>
            </x14:dxf>
          </x14:cfRule>
          <x14:cfRule type="cellIs" priority="2" operator="equal" id="{53C9E780-FC46-4124-BD2C-D5DF71C50A13}">
            <xm:f>Lists!$C$3</xm:f>
            <x14:dxf>
              <font>
                <color auto="1"/>
              </font>
              <fill>
                <patternFill>
                  <bgColor rgb="FFFFC000"/>
                </patternFill>
              </fill>
            </x14:dxf>
          </x14:cfRule>
          <x14:cfRule type="cellIs" priority="3" operator="equal" id="{59004DFB-9089-4EBC-98D4-2B75EFAD1784}">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34</v>
      </c>
      <c r="B1" s="30" t="s">
        <v>7</v>
      </c>
      <c r="C1" s="30" t="s">
        <v>8</v>
      </c>
      <c r="D1" s="30" t="s">
        <v>78</v>
      </c>
      <c r="E1" s="30" t="s">
        <v>14</v>
      </c>
      <c r="F1" s="30" t="s">
        <v>15</v>
      </c>
      <c r="G1" s="39" t="s">
        <v>16</v>
      </c>
      <c r="H1" s="27" t="s">
        <v>84</v>
      </c>
    </row>
    <row r="2" spans="1:8" ht="39.450000000000003"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81" priority="10" operator="equal">
      <formula>"Low"</formula>
    </cfRule>
    <cfRule type="cellIs" dxfId="180" priority="11" operator="equal">
      <formula>"Medium"</formula>
    </cfRule>
    <cfRule type="cellIs" dxfId="179" priority="12" operator="equal">
      <formula>"High"</formula>
    </cfRule>
  </conditionalFormatting>
  <conditionalFormatting sqref="C2:C12">
    <cfRule type="cellIs" dxfId="178" priority="7" operator="equal">
      <formula>"Low"</formula>
    </cfRule>
    <cfRule type="cellIs" dxfId="177" priority="8" operator="equal">
      <formula>"Medium"</formula>
    </cfRule>
    <cfRule type="cellIs" dxfId="176"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0D25E0E-1969-4C4C-8C70-AB399FE3F707}">
            <xm:f>Lists!$C$4</xm:f>
            <x14:dxf>
              <font>
                <color auto="1"/>
              </font>
              <fill>
                <patternFill>
                  <bgColor rgb="FFFF3300"/>
                </patternFill>
              </fill>
            </x14:dxf>
          </x14:cfRule>
          <x14:cfRule type="cellIs" priority="2" operator="equal" id="{6551E3F4-9F1B-477E-9596-58DCBD4D3729}">
            <xm:f>Lists!$C$3</xm:f>
            <x14:dxf>
              <font>
                <color auto="1"/>
              </font>
              <fill>
                <patternFill>
                  <bgColor rgb="FFFFC000"/>
                </patternFill>
              </fill>
            </x14:dxf>
          </x14:cfRule>
          <x14:cfRule type="cellIs" priority="3" operator="equal" id="{65F56FEE-424C-4E17-AA4D-0419D94CB43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35</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72" priority="10" operator="equal">
      <formula>"Low"</formula>
    </cfRule>
    <cfRule type="cellIs" dxfId="171" priority="11" operator="equal">
      <formula>"Medium"</formula>
    </cfRule>
    <cfRule type="cellIs" dxfId="170" priority="12" operator="equal">
      <formula>"High"</formula>
    </cfRule>
  </conditionalFormatting>
  <conditionalFormatting sqref="C2:C12">
    <cfRule type="cellIs" dxfId="169" priority="7" operator="equal">
      <formula>"Low"</formula>
    </cfRule>
    <cfRule type="cellIs" dxfId="168" priority="8" operator="equal">
      <formula>"Medium"</formula>
    </cfRule>
    <cfRule type="cellIs" dxfId="167"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7A17DD-D0A5-4DC6-AA5D-811774365420}">
            <xm:f>Lists!$C$4</xm:f>
            <x14:dxf>
              <font>
                <color auto="1"/>
              </font>
              <fill>
                <patternFill>
                  <bgColor rgb="FFFF3300"/>
                </patternFill>
              </fill>
            </x14:dxf>
          </x14:cfRule>
          <x14:cfRule type="cellIs" priority="2" operator="equal" id="{24F11F67-3DD3-4FDB-89C1-DCB3AEC975E9}">
            <xm:f>Lists!$C$3</xm:f>
            <x14:dxf>
              <font>
                <color auto="1"/>
              </font>
              <fill>
                <patternFill>
                  <bgColor rgb="FFFFC000"/>
                </patternFill>
              </fill>
            </x14:dxf>
          </x14:cfRule>
          <x14:cfRule type="cellIs" priority="3" operator="equal" id="{1B7E0A4E-D159-4725-8FE6-953925C6E8EF}">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dimension ref="A1:H12"/>
  <sheetViews>
    <sheetView workbookViewId="0">
      <pane ySplit="1" topLeftCell="A2" activePane="bottomLeft" state="frozen"/>
      <selection activeCell="C5" sqref="C5:G5"/>
      <selection pane="bottomLeft" activeCell="H1" sqref="H1"/>
    </sheetView>
  </sheetViews>
  <sheetFormatPr defaultColWidth="9" defaultRowHeight="39.450000000000003" customHeight="1" x14ac:dyDescent="0.3"/>
  <cols>
    <col min="1" max="1" width="51.77734375" style="2" customWidth="1"/>
    <col min="2" max="3" width="12.109375" style="2" customWidth="1"/>
    <col min="4" max="4" width="12.5546875" style="2" customWidth="1"/>
    <col min="5" max="5" width="19.5546875" style="2" customWidth="1"/>
    <col min="6" max="6" width="27.5546875" style="2" customWidth="1"/>
    <col min="7" max="8" width="50.77734375" style="2" customWidth="1"/>
    <col min="9" max="16384" width="9" style="2"/>
  </cols>
  <sheetData>
    <row r="1" spans="1:8" s="31" customFormat="1" ht="84" customHeight="1" x14ac:dyDescent="0.3">
      <c r="A1" s="29" t="s">
        <v>36</v>
      </c>
      <c r="B1" s="30" t="s">
        <v>7</v>
      </c>
      <c r="C1" s="30" t="s">
        <v>8</v>
      </c>
      <c r="D1" s="30" t="s">
        <v>78</v>
      </c>
      <c r="E1" s="30" t="s">
        <v>14</v>
      </c>
      <c r="F1" s="30" t="s">
        <v>15</v>
      </c>
      <c r="G1" s="39" t="s">
        <v>16</v>
      </c>
      <c r="H1" s="27" t="s">
        <v>84</v>
      </c>
    </row>
    <row r="2" spans="1:8" s="31" customFormat="1" ht="39" customHeight="1" x14ac:dyDescent="0.3">
      <c r="A2" s="65"/>
      <c r="B2" s="24"/>
      <c r="C2" s="24"/>
      <c r="D2" s="28" t="str">
        <f>IF(COUNTIF(D3:D49,"Limited")&gt;0,"Limited",IF(COUNTIF(D3:D49,"Reasonable")&gt;0,"Reasonable","Substantial"))</f>
        <v>Substantial</v>
      </c>
      <c r="E2" s="25"/>
      <c r="F2" s="26"/>
      <c r="G2" s="40"/>
      <c r="H2" s="25"/>
    </row>
    <row r="3" spans="1:8" ht="39.450000000000003" customHeight="1" x14ac:dyDescent="0.3">
      <c r="A3" s="32" t="s">
        <v>59</v>
      </c>
      <c r="B3" s="3"/>
      <c r="C3" s="3"/>
      <c r="D3" s="4"/>
      <c r="E3" s="33"/>
      <c r="F3" s="34"/>
      <c r="G3" s="41"/>
      <c r="H3" s="33"/>
    </row>
    <row r="4" spans="1:8" ht="39.450000000000003" customHeight="1" x14ac:dyDescent="0.3">
      <c r="A4" s="32" t="s">
        <v>60</v>
      </c>
      <c r="B4" s="3"/>
      <c r="C4" s="3"/>
      <c r="D4" s="4"/>
      <c r="E4" s="33"/>
      <c r="F4" s="34"/>
      <c r="G4" s="41"/>
      <c r="H4" s="56"/>
    </row>
    <row r="5" spans="1:8" ht="39.450000000000003" customHeight="1" x14ac:dyDescent="0.3">
      <c r="A5" s="32" t="s">
        <v>61</v>
      </c>
      <c r="B5" s="3"/>
      <c r="C5" s="3"/>
      <c r="D5" s="4"/>
      <c r="E5" s="33"/>
      <c r="F5" s="34"/>
      <c r="G5" s="41"/>
      <c r="H5" s="33"/>
    </row>
    <row r="6" spans="1:8" ht="39.450000000000003" customHeight="1" x14ac:dyDescent="0.3">
      <c r="A6" s="32" t="s">
        <v>62</v>
      </c>
      <c r="B6" s="3"/>
      <c r="C6" s="3"/>
      <c r="D6" s="4"/>
      <c r="E6" s="33"/>
      <c r="F6" s="34"/>
      <c r="G6" s="41"/>
      <c r="H6" s="56"/>
    </row>
    <row r="7" spans="1:8" ht="39.450000000000003" customHeight="1" x14ac:dyDescent="0.3">
      <c r="A7" s="32" t="s">
        <v>63</v>
      </c>
      <c r="B7" s="3"/>
      <c r="C7" s="3"/>
      <c r="D7" s="4"/>
      <c r="E7" s="33"/>
      <c r="F7" s="34"/>
      <c r="G7" s="41"/>
      <c r="H7" s="33"/>
    </row>
    <row r="8" spans="1:8" ht="39.450000000000003" customHeight="1" x14ac:dyDescent="0.3">
      <c r="A8" s="32" t="s">
        <v>64</v>
      </c>
      <c r="B8" s="3"/>
      <c r="C8" s="3"/>
      <c r="D8" s="4"/>
      <c r="E8" s="33"/>
      <c r="F8" s="34"/>
      <c r="G8" s="41"/>
      <c r="H8" s="56"/>
    </row>
    <row r="9" spans="1:8" ht="39.450000000000003" customHeight="1" x14ac:dyDescent="0.3">
      <c r="A9" s="32" t="s">
        <v>65</v>
      </c>
      <c r="B9" s="3"/>
      <c r="C9" s="3"/>
      <c r="D9" s="4"/>
      <c r="E9" s="33"/>
      <c r="F9" s="34"/>
      <c r="G9" s="41"/>
      <c r="H9" s="33"/>
    </row>
    <row r="10" spans="1:8" ht="39.450000000000003" customHeight="1" x14ac:dyDescent="0.3">
      <c r="A10" s="32" t="s">
        <v>66</v>
      </c>
      <c r="B10" s="3"/>
      <c r="C10" s="3"/>
      <c r="D10" s="4"/>
      <c r="E10" s="33"/>
      <c r="F10" s="34"/>
      <c r="G10" s="41"/>
      <c r="H10" s="56"/>
    </row>
    <row r="11" spans="1:8" ht="39.450000000000003" customHeight="1" x14ac:dyDescent="0.3">
      <c r="A11" s="32" t="s">
        <v>67</v>
      </c>
      <c r="B11" s="3"/>
      <c r="C11" s="3"/>
      <c r="D11" s="4"/>
      <c r="E11" s="33"/>
      <c r="F11" s="34"/>
      <c r="G11" s="41"/>
      <c r="H11" s="37"/>
    </row>
    <row r="12" spans="1:8" ht="39.450000000000003" customHeight="1" x14ac:dyDescent="0.3">
      <c r="A12" s="32" t="s">
        <v>68</v>
      </c>
      <c r="B12" s="35"/>
      <c r="C12" s="35"/>
      <c r="D12" s="36"/>
      <c r="E12" s="37"/>
      <c r="F12" s="38"/>
      <c r="G12" s="42"/>
      <c r="H12" s="56"/>
    </row>
  </sheetData>
  <phoneticPr fontId="2" type="noConversion"/>
  <conditionalFormatting sqref="B2:B12">
    <cfRule type="cellIs" dxfId="163" priority="10" operator="equal">
      <formula>"Low"</formula>
    </cfRule>
    <cfRule type="cellIs" dxfId="162" priority="11" operator="equal">
      <formula>"Medium"</formula>
    </cfRule>
    <cfRule type="cellIs" dxfId="161" priority="12" operator="equal">
      <formula>"High"</formula>
    </cfRule>
  </conditionalFormatting>
  <conditionalFormatting sqref="C2:C12">
    <cfRule type="cellIs" dxfId="160" priority="7" operator="equal">
      <formula>"Low"</formula>
    </cfRule>
    <cfRule type="cellIs" dxfId="159" priority="8" operator="equal">
      <formula>"Medium"</formula>
    </cfRule>
    <cfRule type="cellIs" dxfId="158" priority="9"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BB65931-8569-49EF-ABE3-A9D038BA1A70}">
            <xm:f>Lists!$C$4</xm:f>
            <x14:dxf>
              <font>
                <color auto="1"/>
              </font>
              <fill>
                <patternFill>
                  <bgColor rgb="FFFF3300"/>
                </patternFill>
              </fill>
            </x14:dxf>
          </x14:cfRule>
          <x14:cfRule type="cellIs" priority="2" operator="equal" id="{BAC3CA2E-2C71-4DD3-AE8D-6F88ECD396C2}">
            <xm:f>Lists!$C$3</xm:f>
            <x14:dxf>
              <font>
                <color auto="1"/>
              </font>
              <fill>
                <patternFill>
                  <bgColor rgb="FFFFC000"/>
                </patternFill>
              </fill>
            </x14:dxf>
          </x14:cfRule>
          <x14:cfRule type="cellIs" priority="3" operator="equal" id="{AB671355-AB9C-4690-B7B8-1FC1A788A22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8" ma:contentTypeDescription="Create a new document." ma:contentTypeScope="" ma:versionID="d85cc06d8262a8aaa77a18175270ada9">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675f74d4b1f709809ae191ff5fe4125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D96F9F-1D3F-45FE-BCDE-DA3E199BB8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6B9DDC-C32C-4EE9-BDDC-98F6C24FDE1C}">
  <ds:schemaRefs>
    <ds:schemaRef ds:uri="http://schemas.openxmlformats.org/package/2006/metadata/core-properties"/>
    <ds:schemaRef ds:uri="http://purl.org/dc/elements/1.1/"/>
    <ds:schemaRef ds:uri="http://schemas.microsoft.com/office/2006/documentManagement/types"/>
    <ds:schemaRef ds:uri="9f63860b-ec5a-4177-80bc-0dae68c6673f"/>
    <ds:schemaRef ds:uri="http://schemas.microsoft.com/office/2006/metadata/properties"/>
    <ds:schemaRef ds:uri="http://purl.org/dc/dcmitype/"/>
    <ds:schemaRef ds:uri="http://purl.org/dc/terms/"/>
    <ds:schemaRef ds:uri="8f30a74c-8e7c-491d-b15a-3c2ecabf532b"/>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809C6C1-925D-4CF2-9A41-5B4BFCEBB1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Instructions</vt:lpstr>
      <vt:lpstr>Dashboard</vt:lpstr>
      <vt:lpstr>Lists</vt:lpstr>
      <vt:lpstr>Criteria 1a</vt:lpstr>
      <vt:lpstr>Criteria 1b</vt:lpstr>
      <vt:lpstr>Criteria 1c</vt:lpstr>
      <vt:lpstr>Criteria 1d</vt:lpstr>
      <vt:lpstr>Criteria 1e</vt:lpstr>
      <vt:lpstr>Criteria 1f </vt:lpstr>
      <vt:lpstr>Criteria 1g</vt:lpstr>
      <vt:lpstr>Criteria 1h</vt:lpstr>
      <vt:lpstr>Criteria 2a</vt:lpstr>
      <vt:lpstr>Criteria 2b</vt:lpstr>
      <vt:lpstr>Criteria 2c</vt:lpstr>
      <vt:lpstr>Criteria 2d</vt:lpstr>
      <vt:lpstr>Criteria 2e</vt:lpstr>
      <vt:lpstr>Criteria 3</vt:lpstr>
      <vt:lpstr>Criteria 4</vt:lpstr>
      <vt:lpstr>Criteria 5</vt:lpstr>
      <vt:lpstr>Criteria 6a</vt:lpstr>
      <vt:lpstr>Criteria 6b</vt:lpstr>
      <vt:lpstr>Criteria 6c</vt:lpstr>
      <vt:lpstr>Criteria 7a</vt:lpstr>
      <vt:lpstr>Criteria 7b</vt:lpstr>
      <vt:lpstr>Criteria 8</vt:lpstr>
      <vt:lpstr>Criteria 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Alex Parkin</cp:lastModifiedBy>
  <cp:revision/>
  <dcterms:created xsi:type="dcterms:W3CDTF">2021-03-11T12:11:45Z</dcterms:created>
  <dcterms:modified xsi:type="dcterms:W3CDTF">2024-05-31T14:58:00Z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